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3256" windowHeight="13176" tabRatio="472"/>
  </bookViews>
  <sheets>
    <sheet name="ЗАВТРАКИ меню  7-11л. РАБ" sheetId="17" r:id="rId1"/>
    <sheet name="ЗАВТРАК раскладка 7-11л" sheetId="13" r:id="rId2"/>
    <sheet name="ЗАВТРАК  ведомость 7-11л." sheetId="12" r:id="rId3"/>
    <sheet name="ОБЕД  меню  7-11л." sheetId="8" r:id="rId4"/>
    <sheet name="ОБЕД раскладка 7-11л. " sheetId="7" r:id="rId5"/>
    <sheet name="ОБЕД  ведомость 7-11л." sheetId="9" r:id="rId6"/>
    <sheet name="КОМПАНОВКА" sheetId="18" r:id="rId7"/>
    <sheet name="выполн нат норм" sheetId="5" r:id="rId8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X175" i="7"/>
  <c r="Y175"/>
  <c r="Y110" l="1"/>
  <c r="X110"/>
  <c r="U106"/>
  <c r="T106"/>
  <c r="Y106"/>
  <c r="X106"/>
  <c r="Y108"/>
  <c r="X108"/>
  <c r="J104" i="17" l="1"/>
  <c r="H192" l="1"/>
  <c r="H169"/>
  <c r="U81" i="13"/>
  <c r="T81"/>
  <c r="Q108"/>
  <c r="H70" i="8"/>
  <c r="G85" l="1"/>
  <c r="E85"/>
  <c r="J193" i="17"/>
  <c r="E155"/>
  <c r="F155"/>
  <c r="G155"/>
  <c r="J143"/>
  <c r="J82"/>
  <c r="J69"/>
  <c r="E81"/>
  <c r="F81"/>
  <c r="G81"/>
  <c r="E68"/>
  <c r="F68"/>
  <c r="G68"/>
  <c r="Q110" i="13" l="1"/>
  <c r="P110"/>
  <c r="Q51"/>
  <c r="P51"/>
  <c r="Q50"/>
  <c r="Q52" s="1"/>
  <c r="Q45" s="1"/>
  <c r="P50"/>
  <c r="P52" s="1"/>
  <c r="P45" s="1"/>
  <c r="X160" i="7"/>
  <c r="Q16"/>
  <c r="P16"/>
  <c r="X173"/>
  <c r="Y174"/>
  <c r="X174"/>
  <c r="U91"/>
  <c r="T91"/>
  <c r="U33" i="13"/>
  <c r="U31" s="1"/>
  <c r="T33"/>
  <c r="U39" i="7"/>
  <c r="U37" s="1"/>
  <c r="T39"/>
  <c r="T29" i="13"/>
  <c r="U29"/>
  <c r="U33" i="7"/>
  <c r="T33"/>
  <c r="Q32"/>
  <c r="P32"/>
  <c r="U38"/>
  <c r="T38"/>
  <c r="Y34"/>
  <c r="X34"/>
  <c r="Y35"/>
  <c r="X35"/>
  <c r="Y32"/>
  <c r="X32"/>
  <c r="U31"/>
  <c r="T31"/>
  <c r="Y31"/>
  <c r="X31"/>
  <c r="Y36"/>
  <c r="X36"/>
  <c r="T27" i="13"/>
  <c r="U11"/>
  <c r="T11"/>
  <c r="U11" i="7"/>
  <c r="T11"/>
  <c r="Y13"/>
  <c r="X13"/>
  <c r="X15"/>
  <c r="Y15"/>
  <c r="Y14"/>
  <c r="X14"/>
  <c r="Y16"/>
  <c r="X16"/>
  <c r="Y12"/>
  <c r="X12"/>
  <c r="Y11"/>
  <c r="X11"/>
  <c r="Y138" i="13"/>
  <c r="X138"/>
  <c r="Y129"/>
  <c r="X129"/>
  <c r="Y32"/>
  <c r="X32"/>
  <c r="U27"/>
  <c r="Q28"/>
  <c r="P28"/>
  <c r="U32"/>
  <c r="T32"/>
  <c r="T31" s="1"/>
  <c r="Y30"/>
  <c r="X30"/>
  <c r="Y31"/>
  <c r="X31"/>
  <c r="Y28"/>
  <c r="X28"/>
  <c r="T37" i="7" l="1"/>
  <c r="Y17" i="13" l="1"/>
  <c r="X17"/>
  <c r="Y13"/>
  <c r="X13"/>
  <c r="Y15"/>
  <c r="X15"/>
  <c r="Y16"/>
  <c r="X16"/>
  <c r="Y14"/>
  <c r="X14"/>
  <c r="Y12"/>
  <c r="X12"/>
  <c r="U71" l="1"/>
  <c r="T71"/>
  <c r="T16"/>
  <c r="U17"/>
  <c r="T17"/>
  <c r="T15" l="1"/>
  <c r="Q20" i="7"/>
  <c r="P20"/>
  <c r="J99" i="8" l="1"/>
  <c r="J71"/>
  <c r="E70"/>
  <c r="F70"/>
  <c r="G70"/>
  <c r="U217" i="7"/>
  <c r="Y20" l="1"/>
  <c r="X20"/>
  <c r="P17"/>
  <c r="Q17"/>
  <c r="T13"/>
  <c r="U13"/>
  <c r="Q201"/>
  <c r="Q199"/>
  <c r="T199"/>
  <c r="J181" i="17"/>
  <c r="E16" i="9"/>
  <c r="Q222" i="7"/>
  <c r="P222"/>
  <c r="Q145" l="1"/>
  <c r="P145"/>
  <c r="Q204"/>
  <c r="P204"/>
  <c r="Q177"/>
  <c r="P177"/>
  <c r="Q178"/>
  <c r="P178"/>
  <c r="Q166"/>
  <c r="P166"/>
  <c r="Q112"/>
  <c r="P112"/>
  <c r="U96"/>
  <c r="U98" s="1"/>
  <c r="Q94" s="1"/>
  <c r="T96"/>
  <c r="T98" s="1"/>
  <c r="P94" s="1"/>
  <c r="Q74"/>
  <c r="P74"/>
  <c r="Q36"/>
  <c r="P36"/>
  <c r="Q18"/>
  <c r="P18"/>
  <c r="Q15" i="13" l="1"/>
  <c r="P191"/>
  <c r="Q191"/>
  <c r="K16" i="12"/>
  <c r="E192" i="17"/>
  <c r="F192"/>
  <c r="G192"/>
  <c r="Q83" i="13"/>
  <c r="P83"/>
  <c r="Q139"/>
  <c r="P139"/>
  <c r="Y21" l="1"/>
  <c r="X21"/>
  <c r="T124" l="1"/>
  <c r="U124"/>
  <c r="Y33" i="7" l="1"/>
  <c r="Y37" s="1"/>
  <c r="J182" i="8" l="1"/>
  <c r="Y76" i="7"/>
  <c r="X76"/>
  <c r="U70"/>
  <c r="T70"/>
  <c r="Q75"/>
  <c r="P75"/>
  <c r="Y39"/>
  <c r="X39"/>
  <c r="T35"/>
  <c r="U35"/>
  <c r="Q38"/>
  <c r="P38"/>
  <c r="Q67" l="1"/>
  <c r="Y20" i="13" l="1"/>
  <c r="X20"/>
  <c r="U19" i="7"/>
  <c r="T19"/>
  <c r="N11" i="9" l="1"/>
  <c r="U175" i="7"/>
  <c r="T175"/>
  <c r="Q180"/>
  <c r="P180"/>
  <c r="Y173"/>
  <c r="U179"/>
  <c r="Q174"/>
  <c r="T176"/>
  <c r="U176"/>
  <c r="L36" i="9" s="1"/>
  <c r="P174" i="7"/>
  <c r="Y218"/>
  <c r="X218"/>
  <c r="Y224"/>
  <c r="U227"/>
  <c r="T227"/>
  <c r="U223"/>
  <c r="T223"/>
  <c r="T221"/>
  <c r="T217"/>
  <c r="Y217"/>
  <c r="X217"/>
  <c r="Y219"/>
  <c r="X219"/>
  <c r="Q219"/>
  <c r="P219"/>
  <c r="P223"/>
  <c r="Q223"/>
  <c r="U218"/>
  <c r="X220" l="1"/>
  <c r="Y220"/>
  <c r="Q190" i="13" l="1"/>
  <c r="P190"/>
  <c r="P189"/>
  <c r="P188"/>
  <c r="X188"/>
  <c r="T190"/>
  <c r="P192"/>
  <c r="T191"/>
  <c r="T189"/>
  <c r="T188"/>
  <c r="T192"/>
  <c r="Q174"/>
  <c r="P174"/>
  <c r="P171"/>
  <c r="P168"/>
  <c r="X173"/>
  <c r="T175"/>
  <c r="P173"/>
  <c r="X178"/>
  <c r="T173"/>
  <c r="P175"/>
  <c r="T171"/>
  <c r="P170"/>
  <c r="X176"/>
  <c r="T174"/>
  <c r="X171"/>
  <c r="T168"/>
  <c r="P169"/>
  <c r="P177"/>
  <c r="P176"/>
  <c r="T177"/>
  <c r="X170"/>
  <c r="T169"/>
  <c r="U178"/>
  <c r="T178"/>
  <c r="X169"/>
  <c r="U177"/>
  <c r="T170"/>
  <c r="X172"/>
  <c r="P137"/>
  <c r="P136"/>
  <c r="X141"/>
  <c r="T139"/>
  <c r="T140"/>
  <c r="P141"/>
  <c r="T137"/>
  <c r="T141"/>
  <c r="T136"/>
  <c r="P140"/>
  <c r="Q130"/>
  <c r="P130"/>
  <c r="T127"/>
  <c r="T129"/>
  <c r="X127"/>
  <c r="X132"/>
  <c r="P125"/>
  <c r="T125"/>
  <c r="P124"/>
  <c r="P123"/>
  <c r="X126"/>
  <c r="P128"/>
  <c r="X125"/>
  <c r="X124"/>
  <c r="P126"/>
  <c r="U129"/>
  <c r="X128"/>
  <c r="T123"/>
  <c r="P129"/>
  <c r="P111"/>
  <c r="U109"/>
  <c r="T109"/>
  <c r="T110"/>
  <c r="T106"/>
  <c r="P107"/>
  <c r="P106"/>
  <c r="T112"/>
  <c r="T107"/>
  <c r="X110"/>
  <c r="T108"/>
  <c r="X107"/>
  <c r="X109"/>
  <c r="X108"/>
  <c r="P112"/>
  <c r="P108"/>
  <c r="U110"/>
  <c r="X130" l="1"/>
  <c r="X139"/>
  <c r="P138" s="1"/>
  <c r="T176"/>
  <c r="P127"/>
  <c r="P81"/>
  <c r="P80"/>
  <c r="U82"/>
  <c r="T82"/>
  <c r="X81"/>
  <c r="T83"/>
  <c r="T80"/>
  <c r="T84"/>
  <c r="P84"/>
  <c r="Q82"/>
  <c r="P82"/>
  <c r="P66"/>
  <c r="U65"/>
  <c r="T65"/>
  <c r="U66"/>
  <c r="T66"/>
  <c r="P65"/>
  <c r="P64"/>
  <c r="X71"/>
  <c r="P68"/>
  <c r="X68"/>
  <c r="T70"/>
  <c r="T67"/>
  <c r="T69"/>
  <c r="T64"/>
  <c r="X66"/>
  <c r="X67"/>
  <c r="P69"/>
  <c r="P48"/>
  <c r="P43"/>
  <c r="T44"/>
  <c r="T46"/>
  <c r="X44"/>
  <c r="T47"/>
  <c r="P47"/>
  <c r="T43"/>
  <c r="X43"/>
  <c r="P44"/>
  <c r="Q33"/>
  <c r="P33"/>
  <c r="P32"/>
  <c r="P29"/>
  <c r="P31"/>
  <c r="P26"/>
  <c r="X27"/>
  <c r="T26"/>
  <c r="T30"/>
  <c r="X37"/>
  <c r="P34"/>
  <c r="T34"/>
  <c r="P27"/>
  <c r="U28"/>
  <c r="X29"/>
  <c r="P10"/>
  <c r="T13"/>
  <c r="P15"/>
  <c r="X11"/>
  <c r="X18" s="1"/>
  <c r="T14"/>
  <c r="T10"/>
  <c r="P13"/>
  <c r="P12"/>
  <c r="P17"/>
  <c r="U12"/>
  <c r="T12" s="1"/>
  <c r="P11"/>
  <c r="P16"/>
  <c r="Q13"/>
  <c r="T128"/>
  <c r="X33" l="1"/>
  <c r="P30" s="1"/>
  <c r="X69"/>
  <c r="P67" s="1"/>
  <c r="P14"/>
  <c r="X111"/>
  <c r="P109" s="1"/>
  <c r="T68"/>
  <c r="X174"/>
  <c r="P172" s="1"/>
  <c r="U107" i="7"/>
  <c r="P107"/>
  <c r="Q107"/>
  <c r="P111"/>
  <c r="P104"/>
  <c r="Y105"/>
  <c r="Y111" s="1"/>
  <c r="X105"/>
  <c r="X111" s="1"/>
  <c r="Y161"/>
  <c r="X161"/>
  <c r="T224"/>
  <c r="T222" s="1"/>
  <c r="P217"/>
  <c r="P216"/>
  <c r="P221"/>
  <c r="P226"/>
  <c r="T219"/>
  <c r="T220"/>
  <c r="P224"/>
  <c r="T216"/>
  <c r="T226"/>
  <c r="Y225"/>
  <c r="X225" s="1"/>
  <c r="P225"/>
  <c r="Q218"/>
  <c r="P218"/>
  <c r="P220"/>
  <c r="X224"/>
  <c r="U194"/>
  <c r="T194"/>
  <c r="P199"/>
  <c r="Q197"/>
  <c r="P197"/>
  <c r="T200"/>
  <c r="T203"/>
  <c r="X202"/>
  <c r="X196"/>
  <c r="P196"/>
  <c r="T195"/>
  <c r="T204"/>
  <c r="U204"/>
  <c r="X195"/>
  <c r="T196"/>
  <c r="X197"/>
  <c r="X198"/>
  <c r="T201"/>
  <c r="P200"/>
  <c r="P201"/>
  <c r="T197"/>
  <c r="T206"/>
  <c r="Y205"/>
  <c r="X205" s="1"/>
  <c r="P194"/>
  <c r="P195"/>
  <c r="P202"/>
  <c r="P205"/>
  <c r="Q205"/>
  <c r="X199"/>
  <c r="Y204"/>
  <c r="U198"/>
  <c r="P173"/>
  <c r="P172"/>
  <c r="P176"/>
  <c r="X181"/>
  <c r="T173"/>
  <c r="T174"/>
  <c r="U180"/>
  <c r="T180" s="1"/>
  <c r="P179"/>
  <c r="T177"/>
  <c r="U163"/>
  <c r="T163" s="1"/>
  <c r="T159"/>
  <c r="U159"/>
  <c r="Q162"/>
  <c r="P162"/>
  <c r="P159"/>
  <c r="T164"/>
  <c r="T166"/>
  <c r="T165" s="1"/>
  <c r="X166"/>
  <c r="T161"/>
  <c r="X165"/>
  <c r="T160"/>
  <c r="X163"/>
  <c r="X168"/>
  <c r="P161"/>
  <c r="T162"/>
  <c r="X164"/>
  <c r="X162"/>
  <c r="T167"/>
  <c r="P160"/>
  <c r="P164"/>
  <c r="P165"/>
  <c r="U166"/>
  <c r="U165" s="1"/>
  <c r="P167"/>
  <c r="P143"/>
  <c r="Q142"/>
  <c r="P141"/>
  <c r="P140"/>
  <c r="X145"/>
  <c r="T147"/>
  <c r="X148"/>
  <c r="T144"/>
  <c r="X141"/>
  <c r="X143"/>
  <c r="X142"/>
  <c r="P149"/>
  <c r="P142"/>
  <c r="T142"/>
  <c r="P146"/>
  <c r="T141"/>
  <c r="T143"/>
  <c r="T146"/>
  <c r="P148"/>
  <c r="P147"/>
  <c r="X144"/>
  <c r="Q206" l="1"/>
  <c r="Y226"/>
  <c r="T202"/>
  <c r="P206"/>
  <c r="X200"/>
  <c r="X226"/>
  <c r="Y206"/>
  <c r="X204"/>
  <c r="X206" s="1"/>
  <c r="T198" s="1"/>
  <c r="X167"/>
  <c r="P163" s="1"/>
  <c r="T145"/>
  <c r="T109"/>
  <c r="T111"/>
  <c r="X109"/>
  <c r="T105"/>
  <c r="T104"/>
  <c r="X113"/>
  <c r="P106"/>
  <c r="T114"/>
  <c r="P114"/>
  <c r="P105"/>
  <c r="P113"/>
  <c r="P110"/>
  <c r="T112"/>
  <c r="P108"/>
  <c r="X107"/>
  <c r="Q113"/>
  <c r="P89"/>
  <c r="P88"/>
  <c r="X92"/>
  <c r="X96"/>
  <c r="P97"/>
  <c r="Q93"/>
  <c r="P93"/>
  <c r="T90"/>
  <c r="P98"/>
  <c r="T89"/>
  <c r="P96"/>
  <c r="X89"/>
  <c r="X90"/>
  <c r="Q91"/>
  <c r="P91"/>
  <c r="P95"/>
  <c r="Q90"/>
  <c r="P90"/>
  <c r="X91"/>
  <c r="U69"/>
  <c r="T69" s="1"/>
  <c r="P71"/>
  <c r="P68"/>
  <c r="P67"/>
  <c r="P73"/>
  <c r="P76"/>
  <c r="T67"/>
  <c r="T76"/>
  <c r="T68"/>
  <c r="P69"/>
  <c r="P77"/>
  <c r="U74"/>
  <c r="U73" s="1"/>
  <c r="T74"/>
  <c r="T73" s="1"/>
  <c r="T72"/>
  <c r="X68"/>
  <c r="X69"/>
  <c r="X70"/>
  <c r="P70"/>
  <c r="P37"/>
  <c r="P34"/>
  <c r="T34"/>
  <c r="P31"/>
  <c r="P30"/>
  <c r="T30"/>
  <c r="T36"/>
  <c r="P39"/>
  <c r="T40"/>
  <c r="U32"/>
  <c r="T32" s="1"/>
  <c r="X33"/>
  <c r="X37" s="1"/>
  <c r="P33"/>
  <c r="Q33"/>
  <c r="P19"/>
  <c r="P14"/>
  <c r="P11"/>
  <c r="P10"/>
  <c r="T10"/>
  <c r="T14"/>
  <c r="T16"/>
  <c r="P12"/>
  <c r="P13"/>
  <c r="U12"/>
  <c r="T12" s="1"/>
  <c r="T17"/>
  <c r="X17"/>
  <c r="X18" s="1"/>
  <c r="T179"/>
  <c r="T181" s="1"/>
  <c r="X93" l="1"/>
  <c r="P92" s="1"/>
  <c r="T110"/>
  <c r="T88"/>
  <c r="P175"/>
  <c r="T15"/>
  <c r="X71"/>
  <c r="P72" s="1"/>
  <c r="X146"/>
  <c r="P144" s="1"/>
  <c r="P198"/>
  <c r="P35"/>
  <c r="P15"/>
  <c r="U181"/>
  <c r="G166" i="8" l="1"/>
  <c r="F166"/>
  <c r="E166"/>
  <c r="J111"/>
  <c r="E98"/>
  <c r="F98"/>
  <c r="G98"/>
  <c r="F85"/>
  <c r="J170" i="17"/>
  <c r="J156"/>
  <c r="J120"/>
  <c r="J94"/>
  <c r="E180"/>
  <c r="F180"/>
  <c r="G180"/>
  <c r="E142"/>
  <c r="F142"/>
  <c r="G142"/>
  <c r="E119"/>
  <c r="F119"/>
  <c r="G119"/>
  <c r="U44" i="13"/>
  <c r="Q43"/>
  <c r="E93" i="17"/>
  <c r="F93"/>
  <c r="G93"/>
  <c r="Q221" i="7" l="1"/>
  <c r="U219"/>
  <c r="U226"/>
  <c r="U224"/>
  <c r="U222" s="1"/>
  <c r="Q225"/>
  <c r="U221"/>
  <c r="U200"/>
  <c r="U203"/>
  <c r="U202" s="1"/>
  <c r="Y202"/>
  <c r="Y196"/>
  <c r="Q196"/>
  <c r="U195"/>
  <c r="Y195"/>
  <c r="U196"/>
  <c r="Y197"/>
  <c r="Y198"/>
  <c r="U201"/>
  <c r="Q200"/>
  <c r="U199"/>
  <c r="U197"/>
  <c r="U206"/>
  <c r="Q195"/>
  <c r="Q202"/>
  <c r="Y199"/>
  <c r="Q176"/>
  <c r="Y181"/>
  <c r="U173"/>
  <c r="Q179"/>
  <c r="U172"/>
  <c r="T172" s="1"/>
  <c r="U177"/>
  <c r="Q165"/>
  <c r="Q160"/>
  <c r="Q164"/>
  <c r="Y166"/>
  <c r="U161"/>
  <c r="Y165"/>
  <c r="U160"/>
  <c r="Y163"/>
  <c r="Y168"/>
  <c r="Q161"/>
  <c r="U164"/>
  <c r="U162"/>
  <c r="U167"/>
  <c r="Y160"/>
  <c r="U147"/>
  <c r="U146"/>
  <c r="Y145"/>
  <c r="Y148"/>
  <c r="U144"/>
  <c r="Y141"/>
  <c r="Y143"/>
  <c r="Y142"/>
  <c r="Q149"/>
  <c r="U142"/>
  <c r="Q146"/>
  <c r="U141"/>
  <c r="Q148"/>
  <c r="Q147"/>
  <c r="U140"/>
  <c r="T140" s="1"/>
  <c r="Q111"/>
  <c r="Q105"/>
  <c r="Q104"/>
  <c r="Q110"/>
  <c r="U109"/>
  <c r="U111"/>
  <c r="Y109"/>
  <c r="U105"/>
  <c r="Y113"/>
  <c r="Q106"/>
  <c r="T107"/>
  <c r="Q114"/>
  <c r="U112"/>
  <c r="Y96"/>
  <c r="Q97"/>
  <c r="U90"/>
  <c r="Q98"/>
  <c r="U89"/>
  <c r="Q96"/>
  <c r="Y89"/>
  <c r="Y90"/>
  <c r="Q95"/>
  <c r="Q73"/>
  <c r="U76"/>
  <c r="U68"/>
  <c r="Q68"/>
  <c r="U67"/>
  <c r="U30"/>
  <c r="Q34"/>
  <c r="U36"/>
  <c r="Q39"/>
  <c r="U40"/>
  <c r="Q37"/>
  <c r="U34"/>
  <c r="Q31"/>
  <c r="Q30"/>
  <c r="Q11"/>
  <c r="Q10"/>
  <c r="U10"/>
  <c r="U14"/>
  <c r="U16"/>
  <c r="Q12"/>
  <c r="Q13"/>
  <c r="U17"/>
  <c r="Q14"/>
  <c r="Y17"/>
  <c r="Y18" s="1"/>
  <c r="Q15" s="1"/>
  <c r="Y200" l="1"/>
  <c r="Q198"/>
  <c r="Q175"/>
  <c r="U88"/>
  <c r="U145"/>
  <c r="U110"/>
  <c r="U15"/>
  <c r="Q35"/>
  <c r="T218"/>
  <c r="Q167"/>
  <c r="Q194"/>
  <c r="U70" i="13"/>
  <c r="Y188"/>
  <c r="U190"/>
  <c r="Q192"/>
  <c r="U189"/>
  <c r="U192"/>
  <c r="Q169"/>
  <c r="Q168"/>
  <c r="Y173"/>
  <c r="U175"/>
  <c r="Q173"/>
  <c r="Y178"/>
  <c r="U173"/>
  <c r="Q175"/>
  <c r="U171"/>
  <c r="Q170"/>
  <c r="Y176"/>
  <c r="U174"/>
  <c r="U172"/>
  <c r="T172" s="1"/>
  <c r="Y171"/>
  <c r="U168"/>
  <c r="Q177"/>
  <c r="Q176"/>
  <c r="Y170"/>
  <c r="U169"/>
  <c r="Y169"/>
  <c r="U170"/>
  <c r="Y172"/>
  <c r="Q171"/>
  <c r="Q137"/>
  <c r="Q136"/>
  <c r="Y141"/>
  <c r="U139"/>
  <c r="U140"/>
  <c r="Q141"/>
  <c r="U137"/>
  <c r="U141"/>
  <c r="U138"/>
  <c r="T138" s="1"/>
  <c r="U136"/>
  <c r="Q140"/>
  <c r="Q128"/>
  <c r="Q124"/>
  <c r="Q123"/>
  <c r="U127"/>
  <c r="U125"/>
  <c r="Y125"/>
  <c r="Y127"/>
  <c r="Q126"/>
  <c r="U128"/>
  <c r="Y128"/>
  <c r="Y132"/>
  <c r="Q125"/>
  <c r="U126"/>
  <c r="T126" s="1"/>
  <c r="Q129"/>
  <c r="Q107"/>
  <c r="Q106"/>
  <c r="U106"/>
  <c r="U112"/>
  <c r="U107"/>
  <c r="Y110"/>
  <c r="Y108"/>
  <c r="U83"/>
  <c r="Q80"/>
  <c r="Q81"/>
  <c r="U84"/>
  <c r="Y81"/>
  <c r="Q84"/>
  <c r="Y66"/>
  <c r="Y67"/>
  <c r="Q66"/>
  <c r="Q69"/>
  <c r="U80"/>
  <c r="Q65"/>
  <c r="Q64"/>
  <c r="Y71"/>
  <c r="Q68"/>
  <c r="Y68"/>
  <c r="U67"/>
  <c r="U69"/>
  <c r="U64"/>
  <c r="Y44"/>
  <c r="U46"/>
  <c r="U47"/>
  <c r="Q46"/>
  <c r="U43"/>
  <c r="Y43"/>
  <c r="U45"/>
  <c r="T45" s="1"/>
  <c r="Q44"/>
  <c r="Q48"/>
  <c r="Q31"/>
  <c r="Q27"/>
  <c r="Q26"/>
  <c r="Y27"/>
  <c r="Y33" s="1"/>
  <c r="U26"/>
  <c r="Q29"/>
  <c r="U30"/>
  <c r="Y37"/>
  <c r="Q34"/>
  <c r="U34"/>
  <c r="T28"/>
  <c r="Y29"/>
  <c r="Q32"/>
  <c r="Q11"/>
  <c r="Q10"/>
  <c r="U13"/>
  <c r="Y11"/>
  <c r="Y18" s="1"/>
  <c r="U14"/>
  <c r="U10"/>
  <c r="U16"/>
  <c r="Q12"/>
  <c r="Q17"/>
  <c r="Q16"/>
  <c r="Y174" l="1"/>
  <c r="Q172" s="1"/>
  <c r="U68"/>
  <c r="Y69"/>
  <c r="Q67" s="1"/>
  <c r="Q30"/>
  <c r="Q14"/>
  <c r="U176"/>
  <c r="U15"/>
  <c r="U188" l="1"/>
  <c r="J208" i="8" l="1"/>
  <c r="J167"/>
  <c r="J153"/>
  <c r="J86"/>
  <c r="Q217" i="7" l="1"/>
  <c r="Q216"/>
  <c r="Q226"/>
  <c r="U220"/>
  <c r="U216"/>
  <c r="Q220"/>
  <c r="Q173"/>
  <c r="Q172"/>
  <c r="U174"/>
  <c r="Q159"/>
  <c r="Y164"/>
  <c r="Y162"/>
  <c r="U143"/>
  <c r="Q143"/>
  <c r="Y144"/>
  <c r="Y146" s="1"/>
  <c r="Q144" s="1"/>
  <c r="U104"/>
  <c r="U114"/>
  <c r="Q108"/>
  <c r="Y107"/>
  <c r="Q89"/>
  <c r="Q88"/>
  <c r="Y92"/>
  <c r="Y91"/>
  <c r="Q69"/>
  <c r="Q77"/>
  <c r="U72"/>
  <c r="Y68"/>
  <c r="Q19"/>
  <c r="Y93" l="1"/>
  <c r="Q92" s="1"/>
  <c r="Y167"/>
  <c r="Q163" s="1"/>
  <c r="Q188" i="13" l="1"/>
  <c r="Q189"/>
  <c r="U191"/>
  <c r="Y139"/>
  <c r="Q138" s="1"/>
  <c r="Y126"/>
  <c r="Y124"/>
  <c r="U123"/>
  <c r="Q112"/>
  <c r="Y130" l="1"/>
  <c r="Q127" s="1"/>
  <c r="N37" i="12"/>
  <c r="N36" i="9"/>
  <c r="M32"/>
  <c r="N37"/>
  <c r="E207" i="8" l="1"/>
  <c r="F207"/>
  <c r="G207"/>
  <c r="J194"/>
  <c r="J128" l="1"/>
  <c r="E103" i="17"/>
  <c r="E169" l="1"/>
  <c r="E201" s="1"/>
  <c r="F169"/>
  <c r="F201" s="1"/>
  <c r="G169"/>
  <c r="G201" s="1"/>
  <c r="E130"/>
  <c r="J126" s="1"/>
  <c r="F103"/>
  <c r="F130" s="1"/>
  <c r="J127" s="1"/>
  <c r="G103"/>
  <c r="G130" s="1"/>
  <c r="J128" s="1"/>
  <c r="E193" i="8" l="1"/>
  <c r="F193"/>
  <c r="G193"/>
  <c r="E110"/>
  <c r="F110"/>
  <c r="G110"/>
  <c r="H85"/>
  <c r="H180" i="17"/>
  <c r="H119"/>
  <c r="H93"/>
  <c r="H103" l="1"/>
  <c r="H110" i="8"/>
  <c r="E38" i="12" l="1"/>
  <c r="H68" i="17" l="1"/>
  <c r="E40" i="12"/>
  <c r="E39"/>
  <c r="E41" l="1"/>
  <c r="Q141" i="7" l="1"/>
  <c r="Q140"/>
  <c r="Y69"/>
  <c r="Y70"/>
  <c r="Q71"/>
  <c r="Q70"/>
  <c r="Y71" l="1"/>
  <c r="Q72" s="1"/>
  <c r="Q111" i="13" l="1"/>
  <c r="U108"/>
  <c r="H155" i="17" l="1"/>
  <c r="Y109" i="13"/>
  <c r="E127" i="8" l="1"/>
  <c r="E137" s="1"/>
  <c r="J133" s="1"/>
  <c r="F127"/>
  <c r="F137" s="1"/>
  <c r="J134" s="1"/>
  <c r="G127"/>
  <c r="G137" s="1"/>
  <c r="J135" s="1"/>
  <c r="I30" i="12" l="1"/>
  <c r="K35" l="1"/>
  <c r="Y107" i="13"/>
  <c r="Y111" s="1"/>
  <c r="Q109" s="1"/>
  <c r="H166" i="8" l="1"/>
  <c r="N38" i="12"/>
  <c r="N39"/>
  <c r="N40"/>
  <c r="H81" i="17"/>
  <c r="H207" i="8"/>
  <c r="H193"/>
  <c r="H98"/>
  <c r="M38" i="12"/>
  <c r="M39"/>
  <c r="M40"/>
  <c r="L38"/>
  <c r="L39"/>
  <c r="L40"/>
  <c r="I38"/>
  <c r="I39"/>
  <c r="I40"/>
  <c r="K38"/>
  <c r="K39"/>
  <c r="K40"/>
  <c r="J38"/>
  <c r="J39"/>
  <c r="J40"/>
  <c r="G38"/>
  <c r="G39"/>
  <c r="G40"/>
  <c r="F38"/>
  <c r="F39"/>
  <c r="F40"/>
  <c r="J199" i="17"/>
  <c r="J198"/>
  <c r="J197"/>
  <c r="H130" l="1"/>
  <c r="J130" s="1"/>
  <c r="H142"/>
  <c r="H127" i="8"/>
  <c r="K41" i="12"/>
  <c r="I41"/>
  <c r="F41"/>
  <c r="M41"/>
  <c r="G41"/>
  <c r="N41"/>
  <c r="N38" i="9"/>
  <c r="N39"/>
  <c r="N40"/>
  <c r="M39"/>
  <c r="E181" i="8"/>
  <c r="F181"/>
  <c r="G181"/>
  <c r="K38" i="9"/>
  <c r="K39"/>
  <c r="K40"/>
  <c r="I38"/>
  <c r="H38"/>
  <c r="H39"/>
  <c r="H40"/>
  <c r="G39"/>
  <c r="F38"/>
  <c r="F39"/>
  <c r="H137" i="8" l="1"/>
  <c r="J137" s="1"/>
  <c r="H201" i="17"/>
  <c r="J201" s="1"/>
  <c r="J41" i="12"/>
  <c r="L38" i="9"/>
  <c r="L39"/>
  <c r="L41" i="12"/>
  <c r="M38" i="9"/>
  <c r="I39"/>
  <c r="G38"/>
  <c r="M40"/>
  <c r="L40"/>
  <c r="I40"/>
  <c r="F40"/>
  <c r="G40"/>
  <c r="F41" l="1"/>
  <c r="I41"/>
  <c r="G41"/>
  <c r="N24" l="1"/>
  <c r="N25"/>
  <c r="N31"/>
  <c r="N32"/>
  <c r="N33"/>
  <c r="N34"/>
  <c r="N13"/>
  <c r="N18"/>
  <c r="N20"/>
  <c r="N21"/>
  <c r="N22"/>
  <c r="M24"/>
  <c r="M26"/>
  <c r="M28"/>
  <c r="M31"/>
  <c r="M34"/>
  <c r="M36"/>
  <c r="M13"/>
  <c r="M16"/>
  <c r="M18"/>
  <c r="M20"/>
  <c r="M21"/>
  <c r="M22"/>
  <c r="L24"/>
  <c r="L25"/>
  <c r="L26"/>
  <c r="L27"/>
  <c r="L29"/>
  <c r="L31"/>
  <c r="L32"/>
  <c r="L33"/>
  <c r="L34"/>
  <c r="L11"/>
  <c r="L19"/>
  <c r="L20"/>
  <c r="L21"/>
  <c r="L23"/>
  <c r="K24"/>
  <c r="K25"/>
  <c r="K29"/>
  <c r="K31"/>
  <c r="K32"/>
  <c r="K33"/>
  <c r="K34"/>
  <c r="K36"/>
  <c r="K13"/>
  <c r="K16"/>
  <c r="K19"/>
  <c r="K21"/>
  <c r="K22"/>
  <c r="J24"/>
  <c r="J25"/>
  <c r="J26"/>
  <c r="J29"/>
  <c r="J31"/>
  <c r="J33"/>
  <c r="J34"/>
  <c r="J36"/>
  <c r="J11"/>
  <c r="J13"/>
  <c r="J18"/>
  <c r="J20"/>
  <c r="J21"/>
  <c r="J22"/>
  <c r="J23"/>
  <c r="I24"/>
  <c r="I31"/>
  <c r="I32"/>
  <c r="I33"/>
  <c r="I34"/>
  <c r="I13"/>
  <c r="I19"/>
  <c r="I20"/>
  <c r="I22"/>
  <c r="H28"/>
  <c r="H31"/>
  <c r="H32"/>
  <c r="H33"/>
  <c r="H34"/>
  <c r="H35"/>
  <c r="H36"/>
  <c r="H37"/>
  <c r="H11"/>
  <c r="H14"/>
  <c r="H18"/>
  <c r="H19"/>
  <c r="H20"/>
  <c r="H21"/>
  <c r="H22"/>
  <c r="G24"/>
  <c r="G25"/>
  <c r="G26"/>
  <c r="G29"/>
  <c r="G31"/>
  <c r="G32"/>
  <c r="G33"/>
  <c r="G34"/>
  <c r="G36"/>
  <c r="G11"/>
  <c r="G13"/>
  <c r="G18"/>
  <c r="G20"/>
  <c r="G21"/>
  <c r="G22"/>
  <c r="G23"/>
  <c r="F24"/>
  <c r="F26"/>
  <c r="F31"/>
  <c r="F32"/>
  <c r="F33"/>
  <c r="F36"/>
  <c r="F13"/>
  <c r="F16"/>
  <c r="F18"/>
  <c r="F19"/>
  <c r="F20"/>
  <c r="E24"/>
  <c r="E25"/>
  <c r="E29"/>
  <c r="E31"/>
  <c r="E32"/>
  <c r="E33"/>
  <c r="E34"/>
  <c r="E36"/>
  <c r="E13"/>
  <c r="E19"/>
  <c r="E21"/>
  <c r="E22"/>
  <c r="E23"/>
  <c r="L18"/>
  <c r="I16"/>
  <c r="N16"/>
  <c r="N28"/>
  <c r="N27"/>
  <c r="F29"/>
  <c r="F25"/>
  <c r="F27"/>
  <c r="I29"/>
  <c r="K35"/>
  <c r="K11"/>
  <c r="E35"/>
  <c r="F35"/>
  <c r="G35"/>
  <c r="I35"/>
  <c r="E18"/>
  <c r="E30"/>
  <c r="N35"/>
  <c r="H23"/>
  <c r="H30"/>
  <c r="F23"/>
  <c r="F11"/>
  <c r="F22"/>
  <c r="N10" l="1"/>
  <c r="N29"/>
  <c r="N23"/>
  <c r="N30"/>
  <c r="N26"/>
  <c r="N14"/>
  <c r="M30"/>
  <c r="M27"/>
  <c r="M23"/>
  <c r="M35"/>
  <c r="M11"/>
  <c r="M29"/>
  <c r="M37"/>
  <c r="M25"/>
  <c r="M33"/>
  <c r="M14"/>
  <c r="M10"/>
  <c r="M9"/>
  <c r="L13"/>
  <c r="K28"/>
  <c r="K27"/>
  <c r="K30"/>
  <c r="K18"/>
  <c r="J30"/>
  <c r="J32"/>
  <c r="I36"/>
  <c r="I30"/>
  <c r="I18"/>
  <c r="I25"/>
  <c r="I27"/>
  <c r="I37"/>
  <c r="I14"/>
  <c r="I11"/>
  <c r="I28"/>
  <c r="I23"/>
  <c r="I10"/>
  <c r="I21"/>
  <c r="N16" i="12"/>
  <c r="G30"/>
  <c r="N18"/>
  <c r="H34"/>
  <c r="N35"/>
  <c r="N24"/>
  <c r="N25"/>
  <c r="N31"/>
  <c r="N32"/>
  <c r="N33"/>
  <c r="N34"/>
  <c r="N36"/>
  <c r="N13"/>
  <c r="N20"/>
  <c r="N21"/>
  <c r="N22"/>
  <c r="N23"/>
  <c r="N11"/>
  <c r="N26"/>
  <c r="N27"/>
  <c r="N28"/>
  <c r="M24"/>
  <c r="M26"/>
  <c r="M28"/>
  <c r="M31"/>
  <c r="M32"/>
  <c r="M34"/>
  <c r="M36"/>
  <c r="M37"/>
  <c r="M11"/>
  <c r="M13"/>
  <c r="M14"/>
  <c r="M16"/>
  <c r="M18"/>
  <c r="M20"/>
  <c r="M21"/>
  <c r="M22"/>
  <c r="M23"/>
  <c r="M30"/>
  <c r="L24"/>
  <c r="L25"/>
  <c r="L26"/>
  <c r="L29"/>
  <c r="L31"/>
  <c r="L32"/>
  <c r="L33"/>
  <c r="L34"/>
  <c r="L35"/>
  <c r="L36"/>
  <c r="L11"/>
  <c r="L14"/>
  <c r="L18"/>
  <c r="L19"/>
  <c r="L20"/>
  <c r="L21"/>
  <c r="L23"/>
  <c r="L27"/>
  <c r="L28"/>
  <c r="K24"/>
  <c r="K25"/>
  <c r="K27"/>
  <c r="K31"/>
  <c r="K32"/>
  <c r="K33"/>
  <c r="K34"/>
  <c r="K36"/>
  <c r="K13"/>
  <c r="K19"/>
  <c r="K21"/>
  <c r="K22"/>
  <c r="K23"/>
  <c r="K10"/>
  <c r="J24"/>
  <c r="J25"/>
  <c r="J26"/>
  <c r="J27"/>
  <c r="J28"/>
  <c r="J29"/>
  <c r="J31"/>
  <c r="J33"/>
  <c r="J34"/>
  <c r="J36"/>
  <c r="J37"/>
  <c r="J11"/>
  <c r="J13"/>
  <c r="J14"/>
  <c r="J18"/>
  <c r="J20"/>
  <c r="J21"/>
  <c r="J22"/>
  <c r="J23"/>
  <c r="J30"/>
  <c r="I24"/>
  <c r="I26"/>
  <c r="I28"/>
  <c r="I31"/>
  <c r="I32"/>
  <c r="I33"/>
  <c r="I34"/>
  <c r="I35"/>
  <c r="I10"/>
  <c r="I11"/>
  <c r="I13"/>
  <c r="I14"/>
  <c r="I16"/>
  <c r="I19"/>
  <c r="I20"/>
  <c r="I22"/>
  <c r="I18"/>
  <c r="I27"/>
  <c r="H28"/>
  <c r="H29"/>
  <c r="H31"/>
  <c r="H33"/>
  <c r="H36"/>
  <c r="H37"/>
  <c r="H10"/>
  <c r="H11"/>
  <c r="H13"/>
  <c r="H14"/>
  <c r="H16"/>
  <c r="H18"/>
  <c r="H19"/>
  <c r="H20"/>
  <c r="H21"/>
  <c r="H22"/>
  <c r="H23"/>
  <c r="H30"/>
  <c r="G24"/>
  <c r="G25"/>
  <c r="G26"/>
  <c r="G28"/>
  <c r="G29"/>
  <c r="G31"/>
  <c r="G32"/>
  <c r="G33"/>
  <c r="G34"/>
  <c r="G36"/>
  <c r="G11"/>
  <c r="G13"/>
  <c r="G18"/>
  <c r="G20"/>
  <c r="G21"/>
  <c r="G22"/>
  <c r="G23"/>
  <c r="G37"/>
  <c r="G35"/>
  <c r="F24"/>
  <c r="F25"/>
  <c r="F26"/>
  <c r="F31"/>
  <c r="F32"/>
  <c r="F33"/>
  <c r="F35"/>
  <c r="F36"/>
  <c r="F11"/>
  <c r="F13"/>
  <c r="F16"/>
  <c r="F18"/>
  <c r="F19"/>
  <c r="F20"/>
  <c r="F22"/>
  <c r="F23"/>
  <c r="F10"/>
  <c r="E24"/>
  <c r="E25"/>
  <c r="E28"/>
  <c r="E29"/>
  <c r="E30"/>
  <c r="E31"/>
  <c r="E32"/>
  <c r="E33"/>
  <c r="E34"/>
  <c r="E36"/>
  <c r="E13"/>
  <c r="E18"/>
  <c r="E19"/>
  <c r="E21"/>
  <c r="E22"/>
  <c r="E23"/>
  <c r="K29"/>
  <c r="M29"/>
  <c r="G16"/>
  <c r="G10"/>
  <c r="G9"/>
  <c r="I36"/>
  <c r="H27" l="1"/>
  <c r="N30" l="1"/>
  <c r="N14"/>
  <c r="N29"/>
  <c r="N10"/>
  <c r="N19"/>
  <c r="K30"/>
  <c r="K18"/>
  <c r="J32"/>
  <c r="K20"/>
  <c r="K14"/>
  <c r="J16"/>
  <c r="J9"/>
  <c r="J10"/>
  <c r="H9"/>
  <c r="E27"/>
  <c r="L16" l="1"/>
  <c r="I29"/>
  <c r="F29"/>
  <c r="F27"/>
  <c r="I9"/>
  <c r="I23"/>
  <c r="I21"/>
  <c r="M12"/>
  <c r="H12"/>
  <c r="I25"/>
  <c r="I37"/>
  <c r="N9"/>
  <c r="I26" i="9"/>
  <c r="I9"/>
  <c r="N9"/>
  <c r="N19"/>
  <c r="E35" i="12"/>
  <c r="M10"/>
  <c r="M9"/>
  <c r="M33"/>
  <c r="M25"/>
  <c r="M27"/>
  <c r="M35"/>
  <c r="L9"/>
  <c r="L30"/>
  <c r="L37"/>
  <c r="L17"/>
  <c r="L13"/>
  <c r="L10"/>
  <c r="L22"/>
  <c r="K9"/>
  <c r="K37"/>
  <c r="K17"/>
  <c r="K11"/>
  <c r="K26"/>
  <c r="K28"/>
  <c r="J35"/>
  <c r="J12"/>
  <c r="J19"/>
  <c r="H32"/>
  <c r="I17"/>
  <c r="H15"/>
  <c r="H25"/>
  <c r="H35"/>
  <c r="H26"/>
  <c r="H24"/>
  <c r="G17"/>
  <c r="G27"/>
  <c r="G14"/>
  <c r="G19"/>
  <c r="F14"/>
  <c r="F37"/>
  <c r="F28"/>
  <c r="F30"/>
  <c r="F34"/>
  <c r="F9"/>
  <c r="F21"/>
  <c r="E16"/>
  <c r="E10"/>
  <c r="E9"/>
  <c r="E37"/>
  <c r="E11"/>
  <c r="E14"/>
  <c r="E20"/>
  <c r="E26"/>
  <c r="M19"/>
  <c r="M17"/>
  <c r="L12"/>
  <c r="K12"/>
  <c r="J17"/>
  <c r="K99" i="13"/>
  <c r="B101"/>
  <c r="H17" i="12"/>
  <c r="F12"/>
  <c r="F17"/>
  <c r="E17"/>
  <c r="E12"/>
  <c r="I12" l="1"/>
  <c r="N17"/>
  <c r="G12"/>
  <c r="G15"/>
  <c r="M15"/>
  <c r="J15"/>
  <c r="N15"/>
  <c r="I15"/>
  <c r="F15"/>
  <c r="N12"/>
  <c r="E15"/>
  <c r="K15"/>
  <c r="L15"/>
  <c r="G37" i="9"/>
  <c r="L28"/>
  <c r="L10"/>
  <c r="L22"/>
  <c r="L37"/>
  <c r="L35"/>
  <c r="L14"/>
  <c r="K10"/>
  <c r="K23"/>
  <c r="K14"/>
  <c r="K26"/>
  <c r="K20"/>
  <c r="J28"/>
  <c r="J19"/>
  <c r="J37"/>
  <c r="J35"/>
  <c r="J27"/>
  <c r="J14"/>
  <c r="J10"/>
  <c r="J9"/>
  <c r="J16"/>
  <c r="H27"/>
  <c r="H13"/>
  <c r="H26"/>
  <c r="H29"/>
  <c r="H24"/>
  <c r="G16"/>
  <c r="G28"/>
  <c r="G30"/>
  <c r="G14"/>
  <c r="G27"/>
  <c r="F30"/>
  <c r="F34"/>
  <c r="F21"/>
  <c r="F37"/>
  <c r="F14"/>
  <c r="E10"/>
  <c r="E9"/>
  <c r="E37"/>
  <c r="E27"/>
  <c r="E14"/>
  <c r="L30" l="1"/>
  <c r="L16"/>
  <c r="L9"/>
  <c r="K37"/>
  <c r="K9"/>
  <c r="H25"/>
  <c r="G10"/>
  <c r="G9"/>
  <c r="F28"/>
  <c r="F10"/>
  <c r="F9"/>
  <c r="E11"/>
  <c r="E26"/>
  <c r="E28"/>
  <c r="E20"/>
  <c r="E39" l="1"/>
  <c r="E38"/>
  <c r="E40"/>
  <c r="N41"/>
  <c r="H181" i="8"/>
  <c r="L41" i="9" l="1"/>
  <c r="H41"/>
  <c r="M41"/>
  <c r="G152" i="8" l="1"/>
  <c r="G216" s="1"/>
  <c r="J214" s="1"/>
  <c r="F152"/>
  <c r="F216" s="1"/>
  <c r="J213" s="1"/>
  <c r="E152"/>
  <c r="E216" s="1"/>
  <c r="J212" s="1"/>
  <c r="M15" i="9"/>
  <c r="M12"/>
  <c r="L12"/>
  <c r="M17"/>
  <c r="L17"/>
  <c r="K12"/>
  <c r="J12"/>
  <c r="J17"/>
  <c r="K17"/>
  <c r="I12"/>
  <c r="H15"/>
  <c r="G12"/>
  <c r="H17"/>
  <c r="E17"/>
  <c r="F12"/>
  <c r="E12"/>
  <c r="F17"/>
  <c r="H12" l="1"/>
  <c r="N17"/>
  <c r="N12"/>
  <c r="I17"/>
  <c r="G17"/>
  <c r="M19"/>
  <c r="H9"/>
  <c r="H10"/>
  <c r="K41"/>
  <c r="J38"/>
  <c r="J39"/>
  <c r="J40"/>
  <c r="H152" i="8"/>
  <c r="H216" s="1"/>
  <c r="J216" s="1"/>
  <c r="E15" i="9"/>
  <c r="F15"/>
  <c r="G15"/>
  <c r="L15"/>
  <c r="J15"/>
  <c r="K15"/>
  <c r="N15" l="1"/>
  <c r="J41"/>
  <c r="E41"/>
  <c r="H41" i="12" l="1"/>
  <c r="H39"/>
  <c r="H40"/>
  <c r="H38"/>
  <c r="Q109" i="7" l="1"/>
  <c r="I15" i="9" s="1"/>
  <c r="P109" i="7"/>
</calcChain>
</file>

<file path=xl/sharedStrings.xml><?xml version="1.0" encoding="utf-8"?>
<sst xmlns="http://schemas.openxmlformats.org/spreadsheetml/2006/main" count="3850" uniqueCount="701">
  <si>
    <t xml:space="preserve">Сезон : </t>
  </si>
  <si>
    <t xml:space="preserve">   1-я неделя</t>
  </si>
  <si>
    <t>Сборник</t>
  </si>
  <si>
    <t>Наименование блюд</t>
  </si>
  <si>
    <t>Выход</t>
  </si>
  <si>
    <t>рецеп №</t>
  </si>
  <si>
    <t>Б</t>
  </si>
  <si>
    <t>Ж</t>
  </si>
  <si>
    <t>У</t>
  </si>
  <si>
    <t>389/11</t>
  </si>
  <si>
    <t>Пром.пр.</t>
  </si>
  <si>
    <t>Хлеб пшеничный</t>
  </si>
  <si>
    <t>Норма по СанПин</t>
  </si>
  <si>
    <t>131/11</t>
  </si>
  <si>
    <t>День</t>
  </si>
  <si>
    <t>349/11</t>
  </si>
  <si>
    <t>223 /11</t>
  </si>
  <si>
    <t>376/11</t>
  </si>
  <si>
    <t>Чай с сахаром</t>
  </si>
  <si>
    <t>265/11</t>
  </si>
  <si>
    <t>182/11</t>
  </si>
  <si>
    <t>382/11</t>
  </si>
  <si>
    <t>239/11</t>
  </si>
  <si>
    <t>294/11</t>
  </si>
  <si>
    <t>Литература:</t>
  </si>
  <si>
    <t xml:space="preserve">  К ОРГАНИЗАЦИИ ПИТАНИЯ ОБУЧАЮЩИХСЯ</t>
  </si>
  <si>
    <t>УЧРЕЖДЕНИЯХ НАЧАЛЬНОГО И СРЕДНЕГО</t>
  </si>
  <si>
    <t>ПРОФЕССИОНАЛЬНОГО ОБРАЗОВАНИЯ</t>
  </si>
  <si>
    <t>САНИТАРНО-ЭПИДЕМИОЛОГИЧЕСКИЕ ПРАВИЛА И НОРМАТИВЫ</t>
  </si>
  <si>
    <t>СКУРИХИН И.М.,ТУТЕЛЬЯН В.А.</t>
  </si>
  <si>
    <t xml:space="preserve">ТАБЛИЦЫ ХИМИЧЕСКОГО СОСТАВА И КАЛОРИЙНОСТИ </t>
  </si>
  <si>
    <t>РОССИЙСКИХ ПРОДУКТОВ ПИТАНИЯ: Справочник. - М.: ДеЛи принт, 2008. - 276 с.</t>
  </si>
  <si>
    <t>СБОРНИК РЕЦЕПТУР НА ПРОДУКЦИЮ ДЛЯ  ОБУЧАЮЩИХСЯ ВО  ВСЕХ  ОБРАЗОВАТЕЛЬНЫХ  УЧРЕЖДЕНИЯХ</t>
  </si>
  <si>
    <t>СБОРНИК  ТЕХНИЧЕСКИХ  НОРМАТИВОВ РЕКОМЕНДОВАНО НИИ питания РАМН изд.  "МОСКВА" ДЕЛИТ  ПРИНТ 2011 г.</t>
  </si>
  <si>
    <t xml:space="preserve">"Ведомость контроля за рационом питания"                                       </t>
  </si>
  <si>
    <t>норма</t>
  </si>
  <si>
    <t>в</t>
  </si>
  <si>
    <t>Откло-</t>
  </si>
  <si>
    <t>нение</t>
  </si>
  <si>
    <t>наименование группы</t>
  </si>
  <si>
    <t xml:space="preserve">от </t>
  </si>
  <si>
    <t>за</t>
  </si>
  <si>
    <t>1-й</t>
  </si>
  <si>
    <t>2-й</t>
  </si>
  <si>
    <t>3-й</t>
  </si>
  <si>
    <t>4-й</t>
  </si>
  <si>
    <t>5-й</t>
  </si>
  <si>
    <t>6-й</t>
  </si>
  <si>
    <t>7-й</t>
  </si>
  <si>
    <t>8-й</t>
  </si>
  <si>
    <t>9-й</t>
  </si>
  <si>
    <t>10-й</t>
  </si>
  <si>
    <t>нормы</t>
  </si>
  <si>
    <t>граммах</t>
  </si>
  <si>
    <t>день</t>
  </si>
  <si>
    <t>%</t>
  </si>
  <si>
    <t>хлеб пшеничный</t>
  </si>
  <si>
    <t>мука пшеничная</t>
  </si>
  <si>
    <t>крупы, бобовые</t>
  </si>
  <si>
    <t xml:space="preserve">макаронные изделия </t>
  </si>
  <si>
    <t>картофель</t>
  </si>
  <si>
    <t>рыба-филе</t>
  </si>
  <si>
    <t>сыр</t>
  </si>
  <si>
    <t>масло сливочное</t>
  </si>
  <si>
    <t>масло растительное</t>
  </si>
  <si>
    <t>сахар</t>
  </si>
  <si>
    <t>кондитерские изделия</t>
  </si>
  <si>
    <t>чай</t>
  </si>
  <si>
    <t>соль</t>
  </si>
  <si>
    <t xml:space="preserve">белки </t>
  </si>
  <si>
    <t>жиры</t>
  </si>
  <si>
    <t>углеводы</t>
  </si>
  <si>
    <t>каллорийность</t>
  </si>
  <si>
    <t>огурец</t>
  </si>
  <si>
    <t>1я-неделя</t>
  </si>
  <si>
    <t xml:space="preserve">молоко </t>
  </si>
  <si>
    <t xml:space="preserve">                     норма закладки продуктов в гр на 1 порцию</t>
  </si>
  <si>
    <t>1-п/г.</t>
  </si>
  <si>
    <t>мука пш</t>
  </si>
  <si>
    <t xml:space="preserve">творог </t>
  </si>
  <si>
    <t>мясо</t>
  </si>
  <si>
    <t>крупы</t>
  </si>
  <si>
    <t>печень</t>
  </si>
  <si>
    <t xml:space="preserve">макароны </t>
  </si>
  <si>
    <t>томат</t>
  </si>
  <si>
    <t xml:space="preserve">сметана </t>
  </si>
  <si>
    <t>морковь</t>
  </si>
  <si>
    <t>м/слив</t>
  </si>
  <si>
    <t>овощи</t>
  </si>
  <si>
    <t>фрукты</t>
  </si>
  <si>
    <t xml:space="preserve">соки </t>
  </si>
  <si>
    <t>кондитер</t>
  </si>
  <si>
    <t>свекла</t>
  </si>
  <si>
    <t>рыба</t>
  </si>
  <si>
    <t>хлеб пш.</t>
  </si>
  <si>
    <t>мука пш.</t>
  </si>
  <si>
    <t>молоко</t>
  </si>
  <si>
    <t>вода</t>
  </si>
  <si>
    <t>м/сливочное</t>
  </si>
  <si>
    <t xml:space="preserve">соль </t>
  </si>
  <si>
    <t>говядина</t>
  </si>
  <si>
    <t>лук репчатый</t>
  </si>
  <si>
    <t>сахар песок</t>
  </si>
  <si>
    <t>м/растительное</t>
  </si>
  <si>
    <t>запеканка из творога</t>
  </si>
  <si>
    <t>чай с сахаром</t>
  </si>
  <si>
    <t>223/11</t>
  </si>
  <si>
    <t>творог</t>
  </si>
  <si>
    <t>сухарь пан</t>
  </si>
  <si>
    <t xml:space="preserve">чай </t>
  </si>
  <si>
    <t>сметана</t>
  </si>
  <si>
    <t>яйца</t>
  </si>
  <si>
    <t>сл/ масло</t>
  </si>
  <si>
    <t>яйцо</t>
  </si>
  <si>
    <t>хлеб</t>
  </si>
  <si>
    <t xml:space="preserve">морковь       </t>
  </si>
  <si>
    <t>соус</t>
  </si>
  <si>
    <t>мука пшенич</t>
  </si>
  <si>
    <t>томат пюре</t>
  </si>
  <si>
    <t>2я-неделя</t>
  </si>
  <si>
    <t>Плов с говядиной</t>
  </si>
  <si>
    <t>крупа рисовая</t>
  </si>
  <si>
    <t>лук репч</t>
  </si>
  <si>
    <t>сухарь панирован.</t>
  </si>
  <si>
    <t xml:space="preserve"> / 11</t>
  </si>
  <si>
    <t>капуста</t>
  </si>
  <si>
    <t>какао-пор</t>
  </si>
  <si>
    <t>382 /11</t>
  </si>
  <si>
    <t xml:space="preserve">соус в тефтели         </t>
  </si>
  <si>
    <t>капуста б/кач</t>
  </si>
  <si>
    <t>м/сливоч</t>
  </si>
  <si>
    <t>том пюре</t>
  </si>
  <si>
    <t>возрастная категория: 7-11 лет</t>
  </si>
  <si>
    <t>сырьё</t>
  </si>
  <si>
    <t xml:space="preserve">брутто </t>
  </si>
  <si>
    <t>нетто</t>
  </si>
  <si>
    <t>таблица</t>
  </si>
  <si>
    <t>г. Новороссийск</t>
  </si>
  <si>
    <t>Краснодарского края</t>
  </si>
  <si>
    <t>(таблица часть 1)</t>
  </si>
  <si>
    <t xml:space="preserve">Выполнение натуральных норм питания в абсолютных (гр.мл.) и в процентном  отношении к норме по возрастному </t>
  </si>
  <si>
    <t>месяц</t>
  </si>
  <si>
    <t>составу учащихся (до 10 лет)</t>
  </si>
  <si>
    <t>кисло-</t>
  </si>
  <si>
    <t>продукты</t>
  </si>
  <si>
    <t>молочные</t>
  </si>
  <si>
    <t xml:space="preserve">масло </t>
  </si>
  <si>
    <t>цыплята 1-й</t>
  </si>
  <si>
    <t>колбасные</t>
  </si>
  <si>
    <t>сливочное</t>
  </si>
  <si>
    <t>растительное</t>
  </si>
  <si>
    <t>категории</t>
  </si>
  <si>
    <t>изделия</t>
  </si>
  <si>
    <t>филе</t>
  </si>
  <si>
    <t>диетическое</t>
  </si>
  <si>
    <t>факт</t>
  </si>
  <si>
    <t>(продолжение таблицы часть 2)</t>
  </si>
  <si>
    <t>сухофрукты</t>
  </si>
  <si>
    <t>соки</t>
  </si>
  <si>
    <t>макароны</t>
  </si>
  <si>
    <t xml:space="preserve">кондитерские </t>
  </si>
  <si>
    <t>калорий-</t>
  </si>
  <si>
    <t>ржаной</t>
  </si>
  <si>
    <t>пшеничный</t>
  </si>
  <si>
    <t>бобовые</t>
  </si>
  <si>
    <t>ность</t>
  </si>
  <si>
    <t>СОГЛАСОВАНО:</t>
  </si>
  <si>
    <t>Котлета рубленая из птицы</t>
  </si>
  <si>
    <t xml:space="preserve">Итого за день по СанПиН  </t>
  </si>
  <si>
    <t xml:space="preserve">      З А В Т Р А К И</t>
  </si>
  <si>
    <t>Кофейный напиток</t>
  </si>
  <si>
    <t>379/11</t>
  </si>
  <si>
    <t>картофельное пюре /</t>
  </si>
  <si>
    <t>83/11</t>
  </si>
  <si>
    <t>Борщ с картофелем</t>
  </si>
  <si>
    <t>лук репч.</t>
  </si>
  <si>
    <t>82/11</t>
  </si>
  <si>
    <t>106/11</t>
  </si>
  <si>
    <t>фрикадельки</t>
  </si>
  <si>
    <t xml:space="preserve">Суп с крупой </t>
  </si>
  <si>
    <t>102/11</t>
  </si>
  <si>
    <t>плов с говядиной</t>
  </si>
  <si>
    <t>88/11</t>
  </si>
  <si>
    <t>108/11</t>
  </si>
  <si>
    <t>клёцки</t>
  </si>
  <si>
    <t>Суп картоф. с горохом</t>
  </si>
  <si>
    <t xml:space="preserve">       тефтели   </t>
  </si>
  <si>
    <t>горох лущ.</t>
  </si>
  <si>
    <t>Ответственный за разработку меню инженер-технолог       ___________________________________________</t>
  </si>
  <si>
    <t>/Ткаченко А.Н./</t>
  </si>
  <si>
    <t>запеканка из творога с</t>
  </si>
  <si>
    <t>молоком сгущённым</t>
  </si>
  <si>
    <t>Борщ с картофелем и св/капусты</t>
  </si>
  <si>
    <t>О Б Е Д   35 %</t>
  </si>
  <si>
    <t>102 /11</t>
  </si>
  <si>
    <t>Щи из св/капусты с картофелем</t>
  </si>
  <si>
    <t>Суп  картофельный с горохом</t>
  </si>
  <si>
    <t>мясо 1-й категории</t>
  </si>
  <si>
    <t>цыплята 1 кат. потрошеные</t>
  </si>
  <si>
    <r>
      <t xml:space="preserve">Субпродукты </t>
    </r>
    <r>
      <rPr>
        <sz val="8"/>
        <rFont val="Arial Cyr"/>
        <charset val="204"/>
      </rPr>
      <t>(печень, язык, сердце)</t>
    </r>
  </si>
  <si>
    <t>кофейный напиток</t>
  </si>
  <si>
    <t>Крахмал</t>
  </si>
  <si>
    <t>Специи</t>
  </si>
  <si>
    <t>СанПиН  2.3 /2.4. 3590 - 20</t>
  </si>
  <si>
    <t>ПЕЧЕНЬ</t>
  </si>
  <si>
    <t xml:space="preserve">кофейный </t>
  </si>
  <si>
    <t>ЛИМ КИСЛ</t>
  </si>
  <si>
    <t>282/11</t>
  </si>
  <si>
    <t>2-й день</t>
  </si>
  <si>
    <t>3-й день</t>
  </si>
  <si>
    <t>1-й день</t>
  </si>
  <si>
    <t>4-й день</t>
  </si>
  <si>
    <t>молоко сгущ.</t>
  </si>
  <si>
    <t>5-й день</t>
  </si>
  <si>
    <t>6-й день</t>
  </si>
  <si>
    <t>7-й день</t>
  </si>
  <si>
    <t>8-й день</t>
  </si>
  <si>
    <t>9-й день</t>
  </si>
  <si>
    <t>10-й день</t>
  </si>
  <si>
    <t xml:space="preserve">Суп картофельный </t>
  </si>
  <si>
    <t xml:space="preserve"> с горохом</t>
  </si>
  <si>
    <t>возрастная группа 7 -11 лет</t>
  </si>
  <si>
    <t>40/140</t>
  </si>
  <si>
    <t>крахмал</t>
  </si>
  <si>
    <t>Сок фруктовый (яблочный)</t>
  </si>
  <si>
    <t xml:space="preserve">      Возрастная категория:      с   7  до 11 лет</t>
  </si>
  <si>
    <t>7-11 л</t>
  </si>
  <si>
    <t>СанПиН 2.3/2.4.3590 -20</t>
  </si>
  <si>
    <t>З А В Т Р А К   25 %</t>
  </si>
  <si>
    <t>Фрукты свежие ( яблоко )</t>
  </si>
  <si>
    <t>бедро куриное</t>
  </si>
  <si>
    <t>вода кипяток</t>
  </si>
  <si>
    <t>минтай б/г</t>
  </si>
  <si>
    <t>0,135 шт.</t>
  </si>
  <si>
    <t>0,11 шт.</t>
  </si>
  <si>
    <t xml:space="preserve"> зелень</t>
  </si>
  <si>
    <t>Шницель рыбный (минтай)</t>
  </si>
  <si>
    <t>235/11</t>
  </si>
  <si>
    <t>Шницель рыбный</t>
  </si>
  <si>
    <t>90/20</t>
  </si>
  <si>
    <t xml:space="preserve">        картофель пюре </t>
  </si>
  <si>
    <t>сухарь панирр</t>
  </si>
  <si>
    <t>128/11</t>
  </si>
  <si>
    <t xml:space="preserve">картофельное пюре </t>
  </si>
  <si>
    <t>Хлеб пш.</t>
  </si>
  <si>
    <t>сухарь панир</t>
  </si>
  <si>
    <t>капуста св.</t>
  </si>
  <si>
    <t>кабачки</t>
  </si>
  <si>
    <t>/ Икра кабачковая</t>
  </si>
  <si>
    <t>128-73</t>
  </si>
  <si>
    <t>139/11</t>
  </si>
  <si>
    <t>кабачёк</t>
  </si>
  <si>
    <t>Кондитерка (печенье)</t>
  </si>
  <si>
    <t>сыр костромской</t>
  </si>
  <si>
    <t>сыр Костромской</t>
  </si>
  <si>
    <t>макароны  отварные</t>
  </si>
  <si>
    <t>259/11</t>
  </si>
  <si>
    <t>Жаркое по - дормашнему</t>
  </si>
  <si>
    <t>Жаркое по - домашнему</t>
  </si>
  <si>
    <t>помидор</t>
  </si>
  <si>
    <t>баклажан</t>
  </si>
  <si>
    <t xml:space="preserve">томат пюре </t>
  </si>
  <si>
    <t xml:space="preserve">   Россия Краснодарский край</t>
  </si>
  <si>
    <t>помидоры св.</t>
  </si>
  <si>
    <t>чай с молоком</t>
  </si>
  <si>
    <t>0,1шт.</t>
  </si>
  <si>
    <t xml:space="preserve">СОУС: </t>
  </si>
  <si>
    <t>яйца шт./ гр.</t>
  </si>
  <si>
    <t>ОСЕНЬ</t>
  </si>
  <si>
    <t>Суп с макаронами</t>
  </si>
  <si>
    <t>112/11</t>
  </si>
  <si>
    <t>Запеканка  из творога с</t>
  </si>
  <si>
    <t>99 / 11</t>
  </si>
  <si>
    <t xml:space="preserve">Суп из овощей </t>
  </si>
  <si>
    <t xml:space="preserve">    Суп из овощей </t>
  </si>
  <si>
    <t>яйцо шт./ гр.</t>
  </si>
  <si>
    <t>0,1 шт.</t>
  </si>
  <si>
    <t xml:space="preserve">масло порциями </t>
  </si>
  <si>
    <t>100/20</t>
  </si>
  <si>
    <t>0,08275 шт.</t>
  </si>
  <si>
    <t>115/11</t>
  </si>
  <si>
    <t>Щи из св/ капусты с карт</t>
  </si>
  <si>
    <t xml:space="preserve">Щи из свежей капусты </t>
  </si>
  <si>
    <t>с картофелем</t>
  </si>
  <si>
    <t>Крупа пшено</t>
  </si>
  <si>
    <t>свинина</t>
  </si>
  <si>
    <t>Свекольник</t>
  </si>
  <si>
    <t>горошек консерв</t>
  </si>
  <si>
    <t>Суп   с клёцками</t>
  </si>
  <si>
    <t>111/11</t>
  </si>
  <si>
    <t xml:space="preserve">     картофель пюре </t>
  </si>
  <si>
    <t>2,225 шт.</t>
  </si>
  <si>
    <t>0,216шт.</t>
  </si>
  <si>
    <t>1,875 шт.</t>
  </si>
  <si>
    <t xml:space="preserve"> "УТВЕРЖДАЮ"</t>
  </si>
  <si>
    <t xml:space="preserve">   Директор ООО  "Торговый дом Кубань"</t>
  </si>
  <si>
    <t xml:space="preserve"> Россия   Краснодарский край </t>
  </si>
  <si>
    <t xml:space="preserve">                                    ДЛЯ  УЧАЩИХСЯ    В   ОБЩЕОБРАЗОВАТЕЛЬНОМ   УЧРЕЖДЕНИЕ</t>
  </si>
  <si>
    <t xml:space="preserve"> ПЕРИОД     О С Е Н Ь</t>
  </si>
  <si>
    <t>20___г.</t>
  </si>
  <si>
    <t xml:space="preserve">           меню разработано согласно</t>
  </si>
  <si>
    <t xml:space="preserve">                                     Возрастная категория:     7  до 11   лет   </t>
  </si>
  <si>
    <t>203 /11</t>
  </si>
  <si>
    <t>/11</t>
  </si>
  <si>
    <t xml:space="preserve">  /  11</t>
  </si>
  <si>
    <t>71 /11</t>
  </si>
  <si>
    <t xml:space="preserve">     Картофельное пюре / </t>
  </si>
  <si>
    <t>Тефтели рыбные (минтай)</t>
  </si>
  <si>
    <t>14/11</t>
  </si>
  <si>
    <t>Масло порциями</t>
  </si>
  <si>
    <r>
      <t xml:space="preserve">О С Е Н Ь    </t>
    </r>
    <r>
      <rPr>
        <sz val="10"/>
        <rFont val="Arial Cyr"/>
        <charset val="204"/>
      </rPr>
      <t>20__  год.</t>
    </r>
  </si>
  <si>
    <t>100 /20</t>
  </si>
  <si>
    <t>90 / 20</t>
  </si>
  <si>
    <t>99/11</t>
  </si>
  <si>
    <t xml:space="preserve">  Картофельное пюре   /</t>
  </si>
  <si>
    <t xml:space="preserve">  /  икра кабачковая</t>
  </si>
  <si>
    <t>Суп с рыбными фрикадельками</t>
  </si>
  <si>
    <t>120 / 60</t>
  </si>
  <si>
    <t>бедро кур на кости</t>
  </si>
  <si>
    <t>359/11</t>
  </si>
  <si>
    <t>яблоки св.</t>
  </si>
  <si>
    <t>сок яблочный</t>
  </si>
  <si>
    <t>Фрукты свежие  ( яблоко )</t>
  </si>
  <si>
    <t>14 /11</t>
  </si>
  <si>
    <t>Фрукты  свежие (яблоко )</t>
  </si>
  <si>
    <t>сгущённым</t>
  </si>
  <si>
    <t>Запеканка из творога с молоком</t>
  </si>
  <si>
    <t>с молоком сгущённым</t>
  </si>
  <si>
    <t xml:space="preserve">Компот из смеси </t>
  </si>
  <si>
    <t xml:space="preserve">вода </t>
  </si>
  <si>
    <t>и свежей капустой</t>
  </si>
  <si>
    <t>Запеканка из творога с</t>
  </si>
  <si>
    <t>Вес</t>
  </si>
  <si>
    <t>блюда</t>
  </si>
  <si>
    <t>Наименование блюда</t>
  </si>
  <si>
    <t>пищевой продукции</t>
  </si>
  <si>
    <t>в %</t>
  </si>
  <si>
    <t>( + / - )</t>
  </si>
  <si>
    <t>г (нетто)</t>
  </si>
  <si>
    <t>п/п</t>
  </si>
  <si>
    <t>продукции</t>
  </si>
  <si>
    <t>среднем</t>
  </si>
  <si>
    <t>неделю</t>
  </si>
  <si>
    <r>
      <t xml:space="preserve">     Количество пищевой продукции в    </t>
    </r>
    <r>
      <rPr>
        <b/>
        <sz val="9"/>
        <rFont val="Arial Cyr"/>
        <charset val="204"/>
      </rPr>
      <t>Н Е Т Т О</t>
    </r>
    <r>
      <rPr>
        <sz val="9"/>
        <rFont val="Arial Cyr"/>
        <family val="2"/>
        <charset val="204"/>
      </rPr>
      <t xml:space="preserve">  </t>
    </r>
    <r>
      <rPr>
        <b/>
        <sz val="9"/>
        <rFont val="Arial Cyr"/>
        <charset val="204"/>
      </rPr>
      <t xml:space="preserve"> </t>
    </r>
    <r>
      <rPr>
        <sz val="9"/>
        <rFont val="Arial Cyr"/>
        <charset val="204"/>
      </rPr>
      <t xml:space="preserve">по </t>
    </r>
    <r>
      <rPr>
        <sz val="9"/>
        <rFont val="Arial Cyr"/>
        <family val="2"/>
        <charset val="204"/>
      </rPr>
      <t>дням в граммах на одного человека</t>
    </r>
  </si>
  <si>
    <t>( 10 дней)</t>
  </si>
  <si>
    <t>Рекомендации по корректировке  меню : ______________________________________________________________________________________________</t>
  </si>
  <si>
    <t>Подпись  медицинского работника и дата:______________________________________________________________________________________________</t>
  </si>
  <si>
    <t>рекомендациями медицинского работника:</t>
  </si>
  <si>
    <t xml:space="preserve">Подпись   ответственного    лица   за   организацию   питания  и  дата  ознакомления,  а  также проведённой   корректировки   в   соответствии   с </t>
  </si>
  <si>
    <t>Подпись  руководителя образовательной (оздоровительной) организации, организации по уходу и присмотру и дата ознокомления:___________</t>
  </si>
  <si>
    <t>фрукты  свежие</t>
  </si>
  <si>
    <r>
      <t xml:space="preserve">овощи </t>
    </r>
    <r>
      <rPr>
        <sz val="6"/>
        <rFont val="Arial Cyr"/>
        <charset val="204"/>
      </rPr>
      <t>(свеж, консерв-е. Зелень, томат, соленья)</t>
    </r>
  </si>
  <si>
    <r>
      <t>соки</t>
    </r>
    <r>
      <rPr>
        <sz val="8"/>
        <rFont val="Arial Cyr"/>
        <charset val="204"/>
      </rPr>
      <t xml:space="preserve"> </t>
    </r>
    <r>
      <rPr>
        <sz val="6"/>
        <rFont val="Arial Cyr"/>
        <charset val="204"/>
      </rPr>
      <t>фруктовые</t>
    </r>
  </si>
  <si>
    <t>творог (м. д. ж.  5% не более 9%)</t>
  </si>
  <si>
    <t>молоко (м. д. ж. 2,5% 3,2%)</t>
  </si>
  <si>
    <t>сметана (м. д. ж.. не более15%)</t>
  </si>
  <si>
    <t>яйцо диетическое столовое</t>
  </si>
  <si>
    <t>какао - порошок</t>
  </si>
  <si>
    <t>соль пищевая поваренная йодированная</t>
  </si>
  <si>
    <t xml:space="preserve">хлеб ржаной </t>
  </si>
  <si>
    <t>меню - обед 10 - тидневка</t>
  </si>
  <si>
    <t>Рекомендации по корректировке  меню :</t>
  </si>
  <si>
    <t>Подпись  медицинского работника и дата:</t>
  </si>
  <si>
    <t>Подпись  руководителя образовательной (оздоровительной) организации, организации по уходу и присмотру и дата ознокомления:</t>
  </si>
  <si>
    <t>203  / 11</t>
  </si>
  <si>
    <t xml:space="preserve">  Пищевые вещества  ( г )</t>
  </si>
  <si>
    <t xml:space="preserve">            ДЛЯ  УЧАЩИХСЯ  В ОБЩЕОБРАЗОВАТЕЛЬНОМ УЧРЕЖДЕНИЕ</t>
  </si>
  <si>
    <t>осень    20__  год.</t>
  </si>
  <si>
    <t>1 -й</t>
  </si>
  <si>
    <t>приём</t>
  </si>
  <si>
    <t>пищи</t>
  </si>
  <si>
    <t>неделя</t>
  </si>
  <si>
    <t>1 -я</t>
  </si>
  <si>
    <t>итого за завтрак</t>
  </si>
  <si>
    <t>Энергети-</t>
  </si>
  <si>
    <t>белки</t>
  </si>
  <si>
    <t>ческая</t>
  </si>
  <si>
    <t>ценность</t>
  </si>
  <si>
    <t>цептуры</t>
  </si>
  <si>
    <r>
      <t xml:space="preserve">  №  </t>
    </r>
    <r>
      <rPr>
        <b/>
        <sz val="8"/>
        <rFont val="Arial Cyr"/>
        <charset val="204"/>
      </rPr>
      <t>ре -</t>
    </r>
  </si>
  <si>
    <t>Тех.Карты</t>
  </si>
  <si>
    <t>Сборнику</t>
  </si>
  <si>
    <t>рецептур</t>
  </si>
  <si>
    <t>2 -й</t>
  </si>
  <si>
    <r>
      <t xml:space="preserve">№ </t>
    </r>
    <r>
      <rPr>
        <sz val="9"/>
        <color rgb="FF000000"/>
        <rFont val="Calibri"/>
        <family val="2"/>
        <charset val="204"/>
      </rPr>
      <t>по</t>
    </r>
  </si>
  <si>
    <t>3 -й</t>
  </si>
  <si>
    <t>4 -й</t>
  </si>
  <si>
    <t>5 -й</t>
  </si>
  <si>
    <t>2 -я</t>
  </si>
  <si>
    <t xml:space="preserve">               САНИТАРНО-ЭПИДЕМИОЛОГИЧЕСКИЕ ТРЕБОВАНИЯ</t>
  </si>
  <si>
    <t xml:space="preserve">         В ОБЩЕОБРАЗОВАТЕЛЬНЫХ УЧРЕЖДЕНИЯХ,</t>
  </si>
  <si>
    <t xml:space="preserve">меню завтраки 10-тидневка </t>
  </si>
  <si>
    <t>1 -  я   Н Е Д Е Л Я</t>
  </si>
  <si>
    <t>2 -  я   Н Е Д Е Л Я</t>
  </si>
  <si>
    <t xml:space="preserve">                                  Россия Краснодарский край </t>
  </si>
  <si>
    <t>Директор ООО  "Торговый дом Кубань"</t>
  </si>
  <si>
    <t>итого за обед</t>
  </si>
  <si>
    <t>6 -й</t>
  </si>
  <si>
    <t>8 -й</t>
  </si>
  <si>
    <t>7 -й</t>
  </si>
  <si>
    <t>9 -й</t>
  </si>
  <si>
    <t>10 -й</t>
  </si>
  <si>
    <t xml:space="preserve">меню обеды 10-тидневка </t>
  </si>
  <si>
    <t>возрастная категория 7-11 лет</t>
  </si>
  <si>
    <t xml:space="preserve">   в качестве горячих    О Б Е Д О В    (всего)    35%</t>
  </si>
  <si>
    <r>
      <rPr>
        <b/>
        <sz val="11"/>
        <color rgb="FF000000"/>
        <rFont val="Calibri"/>
        <family val="2"/>
        <charset val="204"/>
      </rPr>
      <t xml:space="preserve">режим питания: </t>
    </r>
    <r>
      <rPr>
        <sz val="11"/>
        <color rgb="FF000000"/>
        <rFont val="Calibri"/>
        <family val="2"/>
        <charset val="204"/>
      </rPr>
      <t xml:space="preserve">одноразовый      </t>
    </r>
    <r>
      <rPr>
        <b/>
        <sz val="11"/>
        <color rgb="FF000000"/>
        <rFont val="Calibri"/>
        <family val="2"/>
        <charset val="204"/>
      </rPr>
      <t>с               по</t>
    </r>
  </si>
  <si>
    <t xml:space="preserve">                  ДЛЯ  УЧАЩИХСЯ  В ОБЩЕОБРАЗОВАТЕЛЬНОМ УЧРЕЖДЕНИЕ</t>
  </si>
  <si>
    <t xml:space="preserve">Россия Краснодарский край </t>
  </si>
  <si>
    <t>порций гр.</t>
  </si>
  <si>
    <t>суммарный обьём</t>
  </si>
  <si>
    <t>масло порциями</t>
  </si>
  <si>
    <t>Отклонение от</t>
  </si>
  <si>
    <t xml:space="preserve">энерг-я </t>
  </si>
  <si>
    <t>100 / 20</t>
  </si>
  <si>
    <t>108-109/11</t>
  </si>
  <si>
    <t>128-73/11</t>
  </si>
  <si>
    <t>Кондитер.изд. (печенье)</t>
  </si>
  <si>
    <r>
      <t xml:space="preserve">  Количество пищевой продукции в    </t>
    </r>
    <r>
      <rPr>
        <b/>
        <sz val="9"/>
        <rFont val="Arial Cyr"/>
        <charset val="204"/>
      </rPr>
      <t>Н Е Т Т О</t>
    </r>
    <r>
      <rPr>
        <sz val="9"/>
        <rFont val="Arial Cyr"/>
        <family val="2"/>
        <charset val="204"/>
      </rPr>
      <t xml:space="preserve">  </t>
    </r>
    <r>
      <rPr>
        <b/>
        <sz val="9"/>
        <rFont val="Arial Cyr"/>
        <charset val="204"/>
      </rPr>
      <t xml:space="preserve"> </t>
    </r>
    <r>
      <rPr>
        <sz val="9"/>
        <rFont val="Arial Cyr"/>
        <charset val="204"/>
      </rPr>
      <t xml:space="preserve">по </t>
    </r>
    <r>
      <rPr>
        <sz val="9"/>
        <rFont val="Arial Cyr"/>
        <family val="2"/>
        <charset val="204"/>
      </rPr>
      <t>дням в граммах на одного человека</t>
    </r>
  </si>
  <si>
    <t xml:space="preserve">   в качестве горячих    З А В  Т Р А К О В    (всего)    25%</t>
  </si>
  <si>
    <t>меню   10 - тидневка</t>
  </si>
  <si>
    <t>Суфле из печени</t>
  </si>
  <si>
    <t>мука пшен.</t>
  </si>
  <si>
    <t>нарезка</t>
  </si>
  <si>
    <t>0,094шт.</t>
  </si>
  <si>
    <t>Сыр порциями</t>
  </si>
  <si>
    <t>15 /11</t>
  </si>
  <si>
    <r>
      <t xml:space="preserve">Сыр порциями </t>
    </r>
    <r>
      <rPr>
        <sz val="7"/>
        <rFont val="Arial Cyr"/>
        <charset val="204"/>
      </rPr>
      <t>(костромской)</t>
    </r>
  </si>
  <si>
    <t>135/15</t>
  </si>
  <si>
    <t>Кондитерские изделия</t>
  </si>
  <si>
    <t xml:space="preserve">          ДЕСЯТИДНЕВНОЕ  МЕНЮ ПРИГОТОВЛЯЕМЫХ БЛЮД ШКОЛЬНЫХ  З А В Т Р А К О В</t>
  </si>
  <si>
    <t>135 / 15</t>
  </si>
  <si>
    <t>Хлеб ржано - пшеничный</t>
  </si>
  <si>
    <r>
      <t>Сыр порциями (</t>
    </r>
    <r>
      <rPr>
        <sz val="7"/>
        <rFont val="Arial Cyr"/>
        <charset val="204"/>
      </rPr>
      <t>Костромской)</t>
    </r>
  </si>
  <si>
    <t>15/11</t>
  </si>
  <si>
    <t>105 /15</t>
  </si>
  <si>
    <t xml:space="preserve">               М Е Н Ю  -  Р А С К Л А Д К А    ДЛЯ ПИТАНИЯ ДЕТЕЙ  ШКОЛЬНЫХ </t>
  </si>
  <si>
    <t xml:space="preserve">      З А В Т Р А К О В</t>
  </si>
  <si>
    <t xml:space="preserve">     О Б Е Д О В</t>
  </si>
  <si>
    <t xml:space="preserve"> фрикадельками</t>
  </si>
  <si>
    <t xml:space="preserve">Суп  с рыбными </t>
  </si>
  <si>
    <t>Каша молочная  (рисовая)</t>
  </si>
  <si>
    <t>188/11</t>
  </si>
  <si>
    <t>140/20</t>
  </si>
  <si>
    <t>ванилин</t>
  </si>
  <si>
    <t>0,14 шт.</t>
  </si>
  <si>
    <t>м/слив д/протвиня</t>
  </si>
  <si>
    <t>160/20</t>
  </si>
  <si>
    <t>0,16 шт.</t>
  </si>
  <si>
    <t>яйца шт./гр.</t>
  </si>
  <si>
    <t>яйца шт. / гр.</t>
  </si>
  <si>
    <t xml:space="preserve">Суп с макаронами </t>
  </si>
  <si>
    <t>377/11</t>
  </si>
  <si>
    <t xml:space="preserve">        Суфле из печени</t>
  </si>
  <si>
    <t>1 - я  - неделя</t>
  </si>
  <si>
    <t xml:space="preserve">лук репчат.      </t>
  </si>
  <si>
    <t>лавр./лист</t>
  </si>
  <si>
    <t xml:space="preserve">Котлета рубленая из птицы      соус   </t>
  </si>
  <si>
    <t xml:space="preserve">         Каша пшённая </t>
  </si>
  <si>
    <t>лук репчат.</t>
  </si>
  <si>
    <t xml:space="preserve">картофель  </t>
  </si>
  <si>
    <t xml:space="preserve">лук репчат.        </t>
  </si>
  <si>
    <t xml:space="preserve">  3 - й день</t>
  </si>
  <si>
    <t xml:space="preserve">  2 - й день</t>
  </si>
  <si>
    <t xml:space="preserve">  1 - й день</t>
  </si>
  <si>
    <t xml:space="preserve">  4 - й день</t>
  </si>
  <si>
    <t xml:space="preserve">  5 - й день</t>
  </si>
  <si>
    <t xml:space="preserve">  6 - й день</t>
  </si>
  <si>
    <t>2 - я  - неделя</t>
  </si>
  <si>
    <t xml:space="preserve">  7 - й день</t>
  </si>
  <si>
    <t xml:space="preserve">  8 - й день</t>
  </si>
  <si>
    <t xml:space="preserve">  9 - й день</t>
  </si>
  <si>
    <t xml:space="preserve">картофель    </t>
  </si>
  <si>
    <t>сухарь панир.</t>
  </si>
  <si>
    <t xml:space="preserve">  10 - й день</t>
  </si>
  <si>
    <t>Чай с молоком</t>
  </si>
  <si>
    <t>140 / 20</t>
  </si>
  <si>
    <t>Каша  молочная (рисовая)</t>
  </si>
  <si>
    <t xml:space="preserve"> ДЕСЯТИТИДНЕВНОЕ   МЕНЮ  ПРИГОТОВЛЯЕМЫХ  БЛЮД   ШКОЛЬНЫХ    О Б Е Д О В</t>
  </si>
  <si>
    <t>2022 г.</t>
  </si>
  <si>
    <t xml:space="preserve">   10 - ТИДНЕВНОЕ  МЕНЮ ПРИГОТОВЛЯЕМЫХ БЛЮД ШКОЛЬНЫХ  З А В Т Р А К О В</t>
  </si>
  <si>
    <t>Запеканка из творога с молоком сгущённым</t>
  </si>
  <si>
    <t>с овощами</t>
  </si>
  <si>
    <t>Картофель тушёный</t>
  </si>
  <si>
    <t>269/11</t>
  </si>
  <si>
    <t>Биточки особые</t>
  </si>
  <si>
    <t>яйцо шт. / гр.</t>
  </si>
  <si>
    <t>филе бедро птиц</t>
  </si>
  <si>
    <t>горошек зелёный конс</t>
  </si>
  <si>
    <t xml:space="preserve">филе бедро кур </t>
  </si>
  <si>
    <t>0,09шт.</t>
  </si>
  <si>
    <t>0,09 шт.</t>
  </si>
  <si>
    <t>лавр. / лист</t>
  </si>
  <si>
    <t>итого Специи</t>
  </si>
  <si>
    <t>специи д/плова</t>
  </si>
  <si>
    <t>приправа овощная</t>
  </si>
  <si>
    <t>крупа пшено</t>
  </si>
  <si>
    <t>Суп с клёцками</t>
  </si>
  <si>
    <t>0,025 шт.</t>
  </si>
  <si>
    <t>0,05шт.</t>
  </si>
  <si>
    <t>каша молочная  рисовая</t>
  </si>
  <si>
    <t>/    Икра    кабачковая</t>
  </si>
  <si>
    <t>100/50</t>
  </si>
  <si>
    <t>Суп с лапшой</t>
  </si>
  <si>
    <t>0,324 шт.</t>
  </si>
  <si>
    <t>печенье</t>
  </si>
  <si>
    <t>Картофель тушёный с овощами</t>
  </si>
  <si>
    <t>100 / 50</t>
  </si>
  <si>
    <t xml:space="preserve">  10 - й   день</t>
  </si>
  <si>
    <t xml:space="preserve"> соль</t>
  </si>
  <si>
    <t>выход  подсушенной лапши 16 гр.</t>
  </si>
  <si>
    <t>Хлеб ржано-пшеничный</t>
  </si>
  <si>
    <t>2022г.</t>
  </si>
  <si>
    <t xml:space="preserve"> 10 - ТИДНЕВНОЕ  МЕНЮ ПРИГОТОВЛЯЕМЫХ БЛЮД ШКОЛЬНЫХ  О Б Е Д О В</t>
  </si>
  <si>
    <t>1 - я неделя</t>
  </si>
  <si>
    <t xml:space="preserve"> О С Е Н Ь   20___ г.</t>
  </si>
  <si>
    <t>О Б Е Д Ы</t>
  </si>
  <si>
    <t xml:space="preserve">      на одного человека в день</t>
  </si>
  <si>
    <t>МЕНЮ</t>
  </si>
  <si>
    <t>10 - ТИДНЕВКА</t>
  </si>
  <si>
    <t>компановка сырья по БРУТТО (продукт без очистки )</t>
  </si>
  <si>
    <t>компановка сырья по НЕТТО (чистый продукт)</t>
  </si>
  <si>
    <t>хлеб ржан.</t>
  </si>
  <si>
    <t xml:space="preserve">                      ОВОЩИ</t>
  </si>
  <si>
    <t>хлеб пшен.</t>
  </si>
  <si>
    <t>капуста б/кач. Св.</t>
  </si>
  <si>
    <t>всего овощей</t>
  </si>
  <si>
    <t>итого овощи</t>
  </si>
  <si>
    <t>зелень св.</t>
  </si>
  <si>
    <t>минтай без/ головка</t>
  </si>
  <si>
    <t>молоко сгущёное</t>
  </si>
  <si>
    <t>крупа горох</t>
  </si>
  <si>
    <t>огурец свежий</t>
  </si>
  <si>
    <t>фрукты яблоко св.</t>
  </si>
  <si>
    <t>сухарь панированный</t>
  </si>
  <si>
    <t>2 - я неделя</t>
  </si>
  <si>
    <t>фрукты св. яблоко</t>
  </si>
  <si>
    <t>помидор св.</t>
  </si>
  <si>
    <t>Горошек консервирован.</t>
  </si>
  <si>
    <t>Я Й Ц А</t>
  </si>
  <si>
    <t>штук</t>
  </si>
  <si>
    <t>грамм</t>
  </si>
  <si>
    <t xml:space="preserve"> в  фрикадельки</t>
  </si>
  <si>
    <t>в лакомку</t>
  </si>
  <si>
    <t>ИТОГО ЯЙЦА</t>
  </si>
  <si>
    <t>какао порошок</t>
  </si>
  <si>
    <r>
      <t xml:space="preserve">компановка сырья по </t>
    </r>
    <r>
      <rPr>
        <sz val="11"/>
        <color rgb="FFC00000"/>
        <rFont val="Calibri"/>
        <family val="2"/>
        <charset val="204"/>
      </rPr>
      <t>НЕТТО</t>
    </r>
    <r>
      <rPr>
        <sz val="11"/>
        <color rgb="FF000000"/>
        <rFont val="Calibri"/>
        <family val="2"/>
        <charset val="204"/>
      </rPr>
      <t xml:space="preserve"> (</t>
    </r>
    <r>
      <rPr>
        <sz val="11"/>
        <color rgb="FFC00000"/>
        <rFont val="Calibri"/>
        <family val="2"/>
        <charset val="204"/>
      </rPr>
      <t>чистый продукт</t>
    </r>
    <r>
      <rPr>
        <sz val="11"/>
        <color rgb="FF000000"/>
        <rFont val="Calibri"/>
        <family val="2"/>
        <charset val="204"/>
      </rPr>
      <t>)</t>
    </r>
  </si>
  <si>
    <t>Конд.(печенье)</t>
  </si>
  <si>
    <t>специя лавр./лист</t>
  </si>
  <si>
    <t xml:space="preserve"> в  клёцки</t>
  </si>
  <si>
    <t>в биточки</t>
  </si>
  <si>
    <t>ИТОГО мяса</t>
  </si>
  <si>
    <t>париправа овощная</t>
  </si>
  <si>
    <t xml:space="preserve"> в  лапшу</t>
  </si>
  <si>
    <t>в запеканку</t>
  </si>
  <si>
    <t>молоко сгущён.</t>
  </si>
  <si>
    <t>А.Л.Жваков</t>
  </si>
  <si>
    <t xml:space="preserve">Школа № </t>
  </si>
  <si>
    <t xml:space="preserve">      З А В Т Р А К </t>
  </si>
  <si>
    <t>крупа овсяная</t>
  </si>
  <si>
    <t>Кондитер. (печенье)</t>
  </si>
  <si>
    <t>1 - я  неделя</t>
  </si>
  <si>
    <t>2 - я   неделя</t>
  </si>
  <si>
    <t xml:space="preserve">  9 - й   день</t>
  </si>
  <si>
    <t xml:space="preserve">  8 - й   день</t>
  </si>
  <si>
    <t xml:space="preserve">  7 - й   день</t>
  </si>
  <si>
    <t xml:space="preserve">  6 - й   день</t>
  </si>
  <si>
    <t xml:space="preserve">   1 - й день</t>
  </si>
  <si>
    <t xml:space="preserve">  10 - ТИДНЕВНОЕ  МЕНЮ ПРИГОТОВЛЯЕМЫХ БЛЮД ШКОЛЬНЫХ  З А В Т Р А К О В</t>
  </si>
  <si>
    <t xml:space="preserve">          10 - ТИДНЕВНАЯ  М Е Н Ю  -  Р А С К Л А Д К А    ДЛЯ ПИТАНИЯ ДЕТЕЙ  ШКОЛЬНЫХ </t>
  </si>
  <si>
    <t>каша молочная манная</t>
  </si>
  <si>
    <t>Каша молочная  (манная)</t>
  </si>
  <si>
    <t>181/11</t>
  </si>
  <si>
    <t>40/150</t>
  </si>
  <si>
    <t>40 / 150</t>
  </si>
  <si>
    <t>Крупа манная</t>
  </si>
  <si>
    <t>212/11</t>
  </si>
  <si>
    <t>Кондитеркие изделияя (печенье)</t>
  </si>
  <si>
    <t>Омлет с птицей</t>
  </si>
  <si>
    <t xml:space="preserve">   2 - я неделя</t>
  </si>
  <si>
    <t xml:space="preserve">  1 - я неделя</t>
  </si>
  <si>
    <t>сметана (м. д. ж. не более15%)</t>
  </si>
  <si>
    <t>282-332/11</t>
  </si>
  <si>
    <t>235-333/11</t>
  </si>
  <si>
    <t>239-333/11</t>
  </si>
  <si>
    <t>40 / 140</t>
  </si>
  <si>
    <t xml:space="preserve">Омлет с птицей </t>
  </si>
  <si>
    <t>вода питьевая</t>
  </si>
  <si>
    <t>142/11</t>
  </si>
  <si>
    <t>388/11</t>
  </si>
  <si>
    <t>шиповник сущёный</t>
  </si>
  <si>
    <t>бедро птицы</t>
  </si>
  <si>
    <t>итого мяса</t>
  </si>
  <si>
    <t>45/125</t>
  </si>
  <si>
    <t>9 - 10</t>
  </si>
  <si>
    <t>яйцо шт./гр.</t>
  </si>
  <si>
    <t>45 / 125</t>
  </si>
  <si>
    <t xml:space="preserve"> из птицы</t>
  </si>
  <si>
    <t>Котлета рубленая</t>
  </si>
  <si>
    <t>142-131/11</t>
  </si>
  <si>
    <t>Запеканка рисовая с</t>
  </si>
  <si>
    <t xml:space="preserve">Запеканка рисовая с </t>
  </si>
  <si>
    <t>378/11</t>
  </si>
  <si>
    <t>2 - я  неделя</t>
  </si>
  <si>
    <t xml:space="preserve">  К О М П А Н О В К А    М Е Н Ю      ДЛЯ ПИТАНИЯ   ДЕТЕЙ  ШКОЛЬНЫХ    З А В Т Р А К О В</t>
  </si>
  <si>
    <t xml:space="preserve">  К О М П А Н О В К А    М Е Н Ю      ДЛЯ ПИТАНИЯ   ДЕТЕЙ  ШКОЛЬНЫХ    О Б Е Д О В</t>
  </si>
  <si>
    <t xml:space="preserve"> сухофруктов</t>
  </si>
  <si>
    <t>Компот из смеси  сухофруктов</t>
  </si>
  <si>
    <t>смесь сух-в</t>
  </si>
  <si>
    <t>лимон /кислота</t>
  </si>
  <si>
    <t xml:space="preserve">компот из смеси </t>
  </si>
  <si>
    <t>Кисель (витаминный )</t>
  </si>
  <si>
    <t>Фрукты свежие  ( бананы )</t>
  </si>
  <si>
    <t>Фрукты свежие  ( апельсин )</t>
  </si>
  <si>
    <t>макароны / икра овощная</t>
  </si>
  <si>
    <t>110 /40</t>
  </si>
  <si>
    <t>икра овощная</t>
  </si>
  <si>
    <t>огурец св.</t>
  </si>
  <si>
    <t>120/30</t>
  </si>
  <si>
    <t xml:space="preserve">картофель пюре / Капуста </t>
  </si>
  <si>
    <t>Тушёная</t>
  </si>
  <si>
    <t>Капуста тушеная</t>
  </si>
  <si>
    <t>203-74 /11</t>
  </si>
  <si>
    <t xml:space="preserve">томат </t>
  </si>
  <si>
    <t>лавр. Лист</t>
  </si>
  <si>
    <t>/капуста тушёная</t>
  </si>
  <si>
    <t>лимон/кислота</t>
  </si>
  <si>
    <t>лим/кислота</t>
  </si>
  <si>
    <t>Кисель витаминезированный</t>
  </si>
  <si>
    <t>Фрукты свежие ( апельсин )</t>
  </si>
  <si>
    <t>120 /40</t>
  </si>
  <si>
    <t>чай с лимоном</t>
  </si>
  <si>
    <t>лимон</t>
  </si>
  <si>
    <t>фрукты лимон</t>
  </si>
  <si>
    <t>итого фрукты</t>
  </si>
  <si>
    <t>какао-Витаминез.</t>
  </si>
  <si>
    <t>110 / 40</t>
  </si>
  <si>
    <t>Среднее за 5  дней (фактически)</t>
  </si>
  <si>
    <t>Компот из смеси сухофруктов</t>
  </si>
  <si>
    <t>тушёная</t>
  </si>
  <si>
    <t>120/ 30</t>
  </si>
  <si>
    <t>Фрукты  свежие (апельсин )</t>
  </si>
  <si>
    <t>Фрукты  свежие (банан )</t>
  </si>
  <si>
    <t>Какао витаминизированный</t>
  </si>
  <si>
    <t>Чай с лимоном</t>
  </si>
  <si>
    <t>Фрукты свежие (яблоко )</t>
  </si>
  <si>
    <t>Фрукты свежие  (апельсин )</t>
  </si>
  <si>
    <t>апельсин</t>
  </si>
  <si>
    <t xml:space="preserve">Фрукты свежие  </t>
  </si>
  <si>
    <t>фрукты апельсин св.</t>
  </si>
  <si>
    <t xml:space="preserve">Фрукты свежие </t>
  </si>
  <si>
    <t>яблоко</t>
  </si>
  <si>
    <t>Фрукты свежие</t>
  </si>
  <si>
    <t>Фрукты  свежие (бананы )</t>
  </si>
  <si>
    <t>бананы</t>
  </si>
  <si>
    <t>фрукты бананы св.</t>
  </si>
  <si>
    <t>74/11</t>
  </si>
  <si>
    <t>120 / 40</t>
  </si>
  <si>
    <t>128-139/</t>
  </si>
  <si>
    <t>Фрукты свежие ( бананы)</t>
  </si>
  <si>
    <t>Фрукты свежие (бананы )</t>
  </si>
  <si>
    <t>Фрукты свежие  ( яблоки )</t>
  </si>
  <si>
    <t>Кисель витаминизированный</t>
  </si>
  <si>
    <t xml:space="preserve">      макароны   /   икра овощная</t>
  </si>
  <si>
    <t>помидор свежий (или солёный) в нарезке</t>
  </si>
  <si>
    <t>огурец свежий (или солёный) в нарезке</t>
  </si>
  <si>
    <t xml:space="preserve">  помидор свежий</t>
  </si>
  <si>
    <t>(или солёный) в нарезке</t>
  </si>
  <si>
    <t>овощи свежие или солёные</t>
  </si>
  <si>
    <t xml:space="preserve"> огурец свежий</t>
  </si>
  <si>
    <t>Биточки особые мясные</t>
  </si>
  <si>
    <t>128-139/11</t>
  </si>
  <si>
    <t>Огурец свежий (или солёный) в нарезку</t>
  </si>
  <si>
    <t>71-70/11</t>
  </si>
  <si>
    <t>71-70 /11</t>
  </si>
  <si>
    <t>Помидор свежий (или солёный) в нарезку</t>
  </si>
  <si>
    <t>71 -70/11</t>
  </si>
  <si>
    <t>Кисель Витаминизированный</t>
  </si>
  <si>
    <t>Кисель  (витаминизированный)</t>
  </si>
  <si>
    <t>крупа пшеничка</t>
  </si>
  <si>
    <t>171/11</t>
  </si>
  <si>
    <t xml:space="preserve"> Каша пшенная    </t>
  </si>
  <si>
    <t>120 / 30</t>
  </si>
  <si>
    <t>Каша пшённая</t>
  </si>
  <si>
    <t xml:space="preserve">  /  икра овощная</t>
  </si>
  <si>
    <t xml:space="preserve">макароны / </t>
  </si>
  <si>
    <t>или помидор солёный</t>
  </si>
  <si>
    <t>или огурец солёный</t>
  </si>
  <si>
    <t>160 / 20</t>
  </si>
  <si>
    <t>340 / 11</t>
  </si>
  <si>
    <t>341 / 11</t>
  </si>
  <si>
    <t>27 -28</t>
  </si>
  <si>
    <t>Макароны / икра овощная</t>
  </si>
  <si>
    <t>(сложный гарнир)</t>
  </si>
  <si>
    <t xml:space="preserve">    / Икра кабачковая </t>
  </si>
  <si>
    <t>340/ 11</t>
  </si>
  <si>
    <t>340/11</t>
  </si>
  <si>
    <t>341/11</t>
  </si>
  <si>
    <t>39 - 40</t>
  </si>
  <si>
    <t xml:space="preserve">Котлета рубленая из птицы </t>
  </si>
  <si>
    <t>экспертное заключение от 17.08.2022г. № 3933/28</t>
  </si>
  <si>
    <t>экспертное заключение от 17.08.2022г. №3941/28</t>
  </si>
</sst>
</file>

<file path=xl/styles.xml><?xml version="1.0" encoding="utf-8"?>
<styleSheet xmlns="http://schemas.openxmlformats.org/spreadsheetml/2006/main">
  <numFmts count="7">
    <numFmt numFmtId="164" formatCode="#,##0.00_р_."/>
    <numFmt numFmtId="165" formatCode="0.0"/>
    <numFmt numFmtId="166" formatCode="0.000"/>
    <numFmt numFmtId="167" formatCode="0.0000"/>
    <numFmt numFmtId="168" formatCode="0.00000"/>
    <numFmt numFmtId="169" formatCode="0.000000"/>
    <numFmt numFmtId="170" formatCode="0.0000000"/>
  </numFmts>
  <fonts count="123"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sz val="12"/>
      <color rgb="FF000000"/>
      <name val="Calibri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1"/>
    </font>
    <font>
      <b/>
      <sz val="8"/>
      <name val="Arial Cyr"/>
      <family val="2"/>
      <charset val="204"/>
    </font>
    <font>
      <sz val="12"/>
      <name val="Arial Cyr"/>
      <family val="2"/>
      <charset val="204"/>
    </font>
    <font>
      <b/>
      <sz val="11"/>
      <name val="Arial Cyr"/>
      <family val="2"/>
      <charset val="1"/>
    </font>
    <font>
      <b/>
      <sz val="16"/>
      <color rgb="FF000000"/>
      <name val="Calibri"/>
      <family val="2"/>
      <charset val="204"/>
    </font>
    <font>
      <sz val="7"/>
      <name val="Arial Cyr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color rgb="FF000000"/>
      <name val="Calibri"/>
      <family val="2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rgb="FF002060"/>
      <name val="Times New Roman"/>
      <family val="1"/>
      <charset val="204"/>
    </font>
    <font>
      <sz val="8"/>
      <color rgb="FF000000"/>
      <name val="Calibri"/>
      <family val="2"/>
      <charset val="204"/>
    </font>
    <font>
      <b/>
      <sz val="12"/>
      <name val="Arial Cyr"/>
      <family val="2"/>
      <charset val="1"/>
    </font>
    <font>
      <sz val="11"/>
      <color rgb="FFFF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rgb="FFC00000"/>
      <name val="Arial Cyr"/>
      <family val="2"/>
      <charset val="204"/>
    </font>
    <font>
      <b/>
      <sz val="11"/>
      <color rgb="FFC00000"/>
      <name val="Arial Cyr"/>
      <family val="2"/>
      <charset val="204"/>
    </font>
    <font>
      <b/>
      <sz val="8"/>
      <color rgb="FFC00000"/>
      <name val="Arial Cyr"/>
      <family val="2"/>
      <charset val="204"/>
    </font>
    <font>
      <b/>
      <sz val="11"/>
      <color rgb="FFC00000"/>
      <name val="Calibri"/>
      <family val="2"/>
      <charset val="204"/>
    </font>
    <font>
      <sz val="10"/>
      <color rgb="FFC00000"/>
      <name val="Arial Cyr"/>
      <family val="2"/>
      <charset val="204"/>
    </font>
    <font>
      <b/>
      <sz val="9"/>
      <color rgb="FF990066"/>
      <name val="Arial Cyr"/>
      <family val="2"/>
      <charset val="204"/>
    </font>
    <font>
      <b/>
      <sz val="12"/>
      <name val="Arial Cyr"/>
      <family val="2"/>
      <charset val="204"/>
    </font>
    <font>
      <sz val="9"/>
      <color rgb="FF000000"/>
      <name val="Calibri"/>
      <family val="2"/>
      <charset val="204"/>
    </font>
    <font>
      <sz val="7"/>
      <color rgb="FF000000"/>
      <name val="Times New Roman"/>
      <family val="1"/>
      <charset val="204"/>
    </font>
    <font>
      <b/>
      <sz val="7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b/>
      <sz val="8"/>
      <color rgb="FF002060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 Cyr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FF0000"/>
      <name val="Arial Cyr"/>
      <family val="2"/>
      <charset val="1"/>
    </font>
    <font>
      <sz val="8"/>
      <name val="Cambria"/>
      <family val="1"/>
      <charset val="204"/>
    </font>
    <font>
      <b/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6"/>
      <name val="Cambria"/>
      <family val="1"/>
      <charset val="204"/>
    </font>
    <font>
      <b/>
      <sz val="9"/>
      <color rgb="FF000000"/>
      <name val="Calibri"/>
      <family val="2"/>
      <charset val="204"/>
    </font>
    <font>
      <sz val="8"/>
      <color rgb="FF000000"/>
      <name val="Cambria"/>
      <family val="1"/>
      <charset val="204"/>
    </font>
    <font>
      <sz val="11"/>
      <color rgb="FF000000"/>
      <name val="Cambria"/>
      <family val="1"/>
      <charset val="204"/>
    </font>
    <font>
      <sz val="8"/>
      <name val="Calibri"/>
      <family val="2"/>
      <charset val="204"/>
    </font>
    <font>
      <sz val="10"/>
      <color rgb="FF000000"/>
      <name val="Calibri"/>
      <family val="2"/>
      <charset val="204"/>
    </font>
    <font>
      <sz val="6"/>
      <name val="Arial Cyr"/>
      <family val="2"/>
      <charset val="204"/>
    </font>
    <font>
      <sz val="7"/>
      <name val="Cambria"/>
      <family val="1"/>
      <charset val="204"/>
    </font>
    <font>
      <b/>
      <sz val="12"/>
      <color rgb="FF000000"/>
      <name val="Calibri"/>
      <family val="2"/>
      <charset val="204"/>
    </font>
    <font>
      <sz val="9"/>
      <name val="Cambria"/>
      <family val="1"/>
      <charset val="204"/>
    </font>
    <font>
      <sz val="10"/>
      <name val="Cambria"/>
      <family val="1"/>
      <charset val="204"/>
    </font>
    <font>
      <b/>
      <sz val="9"/>
      <color rgb="FF002060"/>
      <name val="Calibri"/>
      <family val="2"/>
      <charset val="204"/>
    </font>
    <font>
      <b/>
      <sz val="7"/>
      <name val="Times New Roman"/>
      <family val="1"/>
      <charset val="204"/>
    </font>
    <font>
      <b/>
      <sz val="9"/>
      <name val="Arial Cyr"/>
      <charset val="204"/>
    </font>
    <font>
      <sz val="11"/>
      <color rgb="FF000000"/>
      <name val="Calibri"/>
      <family val="2"/>
      <charset val="204"/>
    </font>
    <font>
      <sz val="11"/>
      <color theme="5" tint="-0.499984740745262"/>
      <name val="Calibri"/>
      <family val="2"/>
      <charset val="204"/>
    </font>
    <font>
      <sz val="9"/>
      <color theme="5" tint="-0.499984740745262"/>
      <name val="Calibri"/>
      <family val="2"/>
      <charset val="204"/>
    </font>
    <font>
      <sz val="9"/>
      <name val="Calibri"/>
      <family val="2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8"/>
      <color theme="1"/>
      <name val="Arial Cyr"/>
      <family val="2"/>
      <charset val="204"/>
    </font>
    <font>
      <sz val="7"/>
      <name val="Arial Cyr"/>
      <charset val="204"/>
    </font>
    <font>
      <sz val="7"/>
      <name val="Calibri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8"/>
      <color rgb="FFC00000"/>
      <name val="Cambria"/>
      <family val="1"/>
      <charset val="204"/>
    </font>
    <font>
      <b/>
      <sz val="8"/>
      <color rgb="FFC00000"/>
      <name val="Calibri"/>
      <family val="2"/>
      <charset val="204"/>
    </font>
    <font>
      <b/>
      <sz val="9"/>
      <color rgb="FFC00000"/>
      <name val="Arial Cyr"/>
      <family val="2"/>
      <charset val="204"/>
    </font>
    <font>
      <b/>
      <sz val="9"/>
      <color rgb="FFC00000"/>
      <name val="Calibri"/>
      <family val="2"/>
      <charset val="204"/>
    </font>
    <font>
      <b/>
      <sz val="9"/>
      <color rgb="FFC00000"/>
      <name val="Cambria"/>
      <family val="1"/>
      <charset val="204"/>
    </font>
    <font>
      <b/>
      <sz val="8"/>
      <color rgb="FFC00000"/>
      <name val="Arial Cyr"/>
      <charset val="204"/>
    </font>
    <font>
      <b/>
      <sz val="7"/>
      <color rgb="FFC00000"/>
      <name val="Arial Cyr"/>
      <charset val="204"/>
    </font>
    <font>
      <b/>
      <sz val="7"/>
      <color rgb="FFC00000"/>
      <name val="Arial Cyr"/>
      <family val="2"/>
      <charset val="204"/>
    </font>
    <font>
      <b/>
      <sz val="7"/>
      <color rgb="FFC00000"/>
      <name val="Cambria"/>
      <family val="1"/>
      <charset val="204"/>
    </font>
    <font>
      <sz val="11"/>
      <color rgb="FFC00000"/>
      <name val="Calibri"/>
      <family val="2"/>
      <charset val="204"/>
    </font>
    <font>
      <b/>
      <sz val="6"/>
      <color rgb="FFC00000"/>
      <name val="Arial Cyr"/>
      <charset val="204"/>
    </font>
    <font>
      <sz val="11"/>
      <name val="Calibri"/>
      <family val="2"/>
      <charset val="204"/>
    </font>
    <font>
      <b/>
      <sz val="7.5"/>
      <color rgb="FF002060"/>
      <name val="Times New Roman"/>
      <family val="1"/>
      <charset val="204"/>
    </font>
    <font>
      <sz val="7"/>
      <color theme="1"/>
      <name val="Arial Cyr"/>
      <family val="2"/>
      <charset val="204"/>
    </font>
    <font>
      <sz val="8"/>
      <color rgb="FFC00000"/>
      <name val="Arial Cyr"/>
      <charset val="204"/>
    </font>
    <font>
      <b/>
      <sz val="11"/>
      <name val="Calibri"/>
      <family val="2"/>
      <charset val="204"/>
    </font>
    <font>
      <sz val="9"/>
      <color rgb="FFC00000"/>
      <name val="Calibri"/>
      <family val="2"/>
      <charset val="204"/>
    </font>
    <font>
      <b/>
      <sz val="9"/>
      <color rgb="FFFF0000"/>
      <name val="Arial Cyr"/>
      <family val="2"/>
      <charset val="204"/>
    </font>
    <font>
      <b/>
      <sz val="8"/>
      <color rgb="FFFF0000"/>
      <name val="Arial Cyr"/>
      <family val="2"/>
      <charset val="204"/>
    </font>
    <font>
      <b/>
      <sz val="10"/>
      <color rgb="FFFF0000"/>
      <name val="Arial Cyr"/>
      <family val="2"/>
      <charset val="204"/>
    </font>
    <font>
      <b/>
      <sz val="11"/>
      <color theme="1"/>
      <name val="Calibri"/>
      <family val="2"/>
      <charset val="204"/>
    </font>
    <font>
      <b/>
      <sz val="10"/>
      <color theme="1"/>
      <name val="Arial Cyr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C00000"/>
      <name val="Calibri"/>
      <family val="2"/>
      <charset val="204"/>
    </font>
    <font>
      <sz val="10"/>
      <name val="Arial Cyr"/>
      <charset val="204"/>
    </font>
    <font>
      <sz val="6"/>
      <name val="Arial Cyr"/>
      <charset val="204"/>
    </font>
    <font>
      <sz val="12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rgb="FFFF0000"/>
      <name val="Calibri"/>
      <family val="2"/>
      <charset val="204"/>
    </font>
    <font>
      <sz val="8"/>
      <color rgb="FFFF0000"/>
      <name val="Arial Cyr"/>
      <family val="2"/>
      <charset val="204"/>
    </font>
    <font>
      <sz val="7"/>
      <color theme="0"/>
      <name val="Arial Cyr"/>
      <family val="2"/>
      <charset val="204"/>
    </font>
    <font>
      <sz val="8"/>
      <color theme="0"/>
      <name val="Arial Cyr"/>
      <family val="2"/>
      <charset val="204"/>
    </font>
    <font>
      <sz val="11"/>
      <color theme="0"/>
      <name val="Calibri"/>
      <family val="2"/>
      <charset val="204"/>
    </font>
    <font>
      <b/>
      <sz val="8"/>
      <color theme="0"/>
      <name val="Arial Cyr"/>
      <family val="2"/>
      <charset val="204"/>
    </font>
    <font>
      <b/>
      <sz val="11"/>
      <color theme="0"/>
      <name val="Calibri"/>
      <family val="2"/>
      <charset val="204"/>
    </font>
    <font>
      <b/>
      <sz val="9"/>
      <color theme="0"/>
      <name val="Calibri"/>
      <family val="2"/>
      <charset val="204"/>
    </font>
    <font>
      <b/>
      <sz val="8"/>
      <color theme="0"/>
      <name val="Calibri"/>
      <family val="2"/>
      <charset val="204"/>
    </font>
    <font>
      <sz val="8"/>
      <color theme="0"/>
      <name val="Calibri"/>
      <family val="2"/>
      <charset val="204"/>
    </font>
    <font>
      <i/>
      <sz val="7"/>
      <name val="Arial Cyr"/>
      <family val="2"/>
      <charset val="204"/>
    </font>
    <font>
      <sz val="8"/>
      <color rgb="FFC00000"/>
      <name val="Calibri"/>
      <family val="2"/>
      <charset val="204"/>
    </font>
    <font>
      <sz val="8"/>
      <color rgb="FFC00000"/>
      <name val="Cambria"/>
      <family val="1"/>
      <charset val="204"/>
    </font>
    <font>
      <sz val="8"/>
      <color rgb="FFC00000"/>
      <name val="Arial Cyr"/>
      <family val="2"/>
      <charset val="204"/>
    </font>
    <font>
      <b/>
      <sz val="8"/>
      <color rgb="FFFF0000"/>
      <name val="Cambria"/>
      <family val="1"/>
      <charset val="204"/>
    </font>
    <font>
      <b/>
      <sz val="7"/>
      <color rgb="FF000000"/>
      <name val="Calibri"/>
      <family val="2"/>
      <charset val="204"/>
    </font>
    <font>
      <b/>
      <sz val="8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0"/>
      <color rgb="FFC0000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EBF1DE"/>
        <bgColor rgb="FFFDEADA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rgb="FFFDEADA"/>
      </patternFill>
    </fill>
    <fill>
      <patternFill patternType="solid">
        <fgColor theme="9" tint="0.79998168889431442"/>
        <bgColor rgb="FFC3D69B"/>
      </patternFill>
    </fill>
    <fill>
      <patternFill patternType="solid">
        <fgColor theme="5" tint="0.79998168889431442"/>
        <bgColor rgb="FFEBF1DE"/>
      </patternFill>
    </fill>
  </fills>
  <borders count="1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63" fillId="0" borderId="0" applyFont="0" applyFill="0" applyBorder="0" applyAlignment="0" applyProtection="0"/>
  </cellStyleXfs>
  <cellXfs count="193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0" fillId="0" borderId="0" xfId="0" applyBorder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" xfId="0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10" fillId="0" borderId="0" xfId="0" applyFont="1" applyBorder="1"/>
    <xf numFmtId="0" fontId="2" fillId="0" borderId="0" xfId="0" applyFont="1" applyBorder="1" applyAlignment="1">
      <alignment horizontal="right"/>
    </xf>
    <xf numFmtId="0" fontId="8" fillId="0" borderId="0" xfId="0" applyFont="1"/>
    <xf numFmtId="0" fontId="7" fillId="0" borderId="0" xfId="0" applyFont="1"/>
    <xf numFmtId="0" fontId="11" fillId="0" borderId="0" xfId="0" applyFont="1"/>
    <xf numFmtId="0" fontId="11" fillId="0" borderId="0" xfId="0" applyFont="1" applyBorder="1"/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9" fontId="7" fillId="0" borderId="0" xfId="0" applyNumberFormat="1" applyFont="1" applyAlignment="1">
      <alignment horizontal="center"/>
    </xf>
    <xf numFmtId="0" fontId="14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10" xfId="0" applyBorder="1"/>
    <xf numFmtId="0" fontId="7" fillId="0" borderId="9" xfId="0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0" fillId="0" borderId="15" xfId="0" applyBorder="1"/>
    <xf numFmtId="0" fontId="20" fillId="2" borderId="16" xfId="0" applyFont="1" applyFill="1" applyBorder="1" applyAlignment="1">
      <alignment horizontal="right"/>
    </xf>
    <xf numFmtId="0" fontId="0" fillId="0" borderId="16" xfId="0" applyBorder="1"/>
    <xf numFmtId="0" fontId="0" fillId="0" borderId="0" xfId="0" applyBorder="1" applyAlignment="1">
      <alignment horizontal="right"/>
    </xf>
    <xf numFmtId="0" fontId="28" fillId="0" borderId="0" xfId="0" applyFont="1" applyAlignment="1">
      <alignment horizontal="center"/>
    </xf>
    <xf numFmtId="0" fontId="2" fillId="0" borderId="19" xfId="0" applyFont="1" applyBorder="1" applyAlignment="1">
      <alignment horizontal="left"/>
    </xf>
    <xf numFmtId="0" fontId="0" fillId="0" borderId="32" xfId="0" applyBorder="1"/>
    <xf numFmtId="0" fontId="7" fillId="0" borderId="3" xfId="0" applyFont="1" applyBorder="1"/>
    <xf numFmtId="0" fontId="32" fillId="0" borderId="0" xfId="0" applyFont="1" applyBorder="1"/>
    <xf numFmtId="0" fontId="7" fillId="0" borderId="10" xfId="0" applyFont="1" applyBorder="1"/>
    <xf numFmtId="0" fontId="7" fillId="0" borderId="9" xfId="0" applyFont="1" applyBorder="1"/>
    <xf numFmtId="0" fontId="0" fillId="0" borderId="19" xfId="0" applyBorder="1"/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0" fillId="0" borderId="34" xfId="0" applyBorder="1"/>
    <xf numFmtId="0" fontId="0" fillId="0" borderId="0" xfId="0" applyFont="1" applyBorder="1"/>
    <xf numFmtId="0" fontId="2" fillId="0" borderId="5" xfId="0" applyFont="1" applyBorder="1"/>
    <xf numFmtId="0" fontId="35" fillId="0" borderId="3" xfId="0" applyFont="1" applyBorder="1" applyAlignment="1">
      <alignment horizontal="left"/>
    </xf>
    <xf numFmtId="0" fontId="35" fillId="0" borderId="19" xfId="0" applyFont="1" applyBorder="1" applyAlignment="1">
      <alignment horizontal="right"/>
    </xf>
    <xf numFmtId="165" fontId="36" fillId="0" borderId="24" xfId="0" applyNumberFormat="1" applyFont="1" applyBorder="1" applyAlignment="1">
      <alignment horizontal="center"/>
    </xf>
    <xf numFmtId="1" fontId="36" fillId="0" borderId="24" xfId="0" applyNumberFormat="1" applyFont="1" applyBorder="1" applyAlignment="1">
      <alignment horizontal="center"/>
    </xf>
    <xf numFmtId="0" fontId="0" fillId="0" borderId="26" xfId="0" applyBorder="1"/>
    <xf numFmtId="2" fontId="35" fillId="0" borderId="0" xfId="0" applyNumberFormat="1" applyFont="1" applyBorder="1"/>
    <xf numFmtId="0" fontId="21" fillId="0" borderId="0" xfId="0" applyFont="1"/>
    <xf numFmtId="0" fontId="32" fillId="0" borderId="0" xfId="0" applyFont="1"/>
    <xf numFmtId="0" fontId="17" fillId="0" borderId="0" xfId="0" applyFont="1"/>
    <xf numFmtId="0" fontId="7" fillId="0" borderId="0" xfId="0" applyFont="1" applyBorder="1" applyAlignment="1">
      <alignment horizontal="right"/>
    </xf>
    <xf numFmtId="0" fontId="4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7" fillId="0" borderId="3" xfId="0" applyFont="1" applyBorder="1" applyAlignment="1">
      <alignment horizontal="left"/>
    </xf>
    <xf numFmtId="0" fontId="0" fillId="0" borderId="3" xfId="0" applyBorder="1"/>
    <xf numFmtId="0" fontId="7" fillId="0" borderId="27" xfId="0" applyFont="1" applyBorder="1"/>
    <xf numFmtId="0" fontId="7" fillId="0" borderId="27" xfId="0" applyFont="1" applyBorder="1" applyAlignment="1">
      <alignment horizontal="center"/>
    </xf>
    <xf numFmtId="0" fontId="0" fillId="0" borderId="28" xfId="0" applyBorder="1"/>
    <xf numFmtId="0" fontId="7" fillId="0" borderId="10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0" fillId="0" borderId="14" xfId="0" applyBorder="1"/>
    <xf numFmtId="0" fontId="42" fillId="0" borderId="20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1" fillId="0" borderId="0" xfId="0" applyFont="1" applyAlignment="1">
      <alignment horizontal="right"/>
    </xf>
    <xf numFmtId="9" fontId="0" fillId="0" borderId="0" xfId="0" applyNumberFormat="1"/>
    <xf numFmtId="0" fontId="0" fillId="0" borderId="22" xfId="0" applyBorder="1"/>
    <xf numFmtId="0" fontId="2" fillId="0" borderId="21" xfId="0" applyFont="1" applyBorder="1"/>
    <xf numFmtId="0" fontId="2" fillId="0" borderId="18" xfId="0" applyFont="1" applyBorder="1"/>
    <xf numFmtId="0" fontId="2" fillId="0" borderId="18" xfId="0" applyFont="1" applyBorder="1" applyAlignment="1">
      <alignment horizontal="left"/>
    </xf>
    <xf numFmtId="0" fontId="0" fillId="0" borderId="18" xfId="0" applyFont="1" applyBorder="1" applyAlignment="1"/>
    <xf numFmtId="0" fontId="7" fillId="0" borderId="38" xfId="0" applyFont="1" applyBorder="1"/>
    <xf numFmtId="0" fontId="47" fillId="0" borderId="34" xfId="0" applyFont="1" applyBorder="1"/>
    <xf numFmtId="0" fontId="47" fillId="0" borderId="3" xfId="0" applyFont="1" applyBorder="1"/>
    <xf numFmtId="0" fontId="2" fillId="0" borderId="3" xfId="0" applyFont="1" applyBorder="1"/>
    <xf numFmtId="0" fontId="48" fillId="0" borderId="0" xfId="0" applyFont="1" applyBorder="1"/>
    <xf numFmtId="0" fontId="0" fillId="0" borderId="18" xfId="0" applyBorder="1"/>
    <xf numFmtId="0" fontId="7" fillId="0" borderId="35" xfId="0" applyFont="1" applyBorder="1"/>
    <xf numFmtId="0" fontId="21" fillId="0" borderId="28" xfId="0" applyFont="1" applyBorder="1"/>
    <xf numFmtId="0" fontId="0" fillId="0" borderId="27" xfId="0" applyBorder="1"/>
    <xf numFmtId="0" fontId="21" fillId="0" borderId="19" xfId="0" applyFont="1" applyBorder="1"/>
    <xf numFmtId="0" fontId="0" fillId="0" borderId="9" xfId="0" applyBorder="1"/>
    <xf numFmtId="0" fontId="21" fillId="0" borderId="26" xfId="0" applyFont="1" applyBorder="1"/>
    <xf numFmtId="0" fontId="32" fillId="0" borderId="34" xfId="0" applyFont="1" applyBorder="1"/>
    <xf numFmtId="0" fontId="0" fillId="0" borderId="20" xfId="0" applyBorder="1"/>
    <xf numFmtId="0" fontId="0" fillId="0" borderId="2" xfId="0" applyBorder="1"/>
    <xf numFmtId="0" fontId="47" fillId="0" borderId="10" xfId="0" applyFont="1" applyBorder="1"/>
    <xf numFmtId="0" fontId="54" fillId="0" borderId="0" xfId="0" applyFont="1" applyBorder="1"/>
    <xf numFmtId="0" fontId="17" fillId="0" borderId="0" xfId="0" applyFont="1" applyBorder="1"/>
    <xf numFmtId="0" fontId="0" fillId="0" borderId="42" xfId="0" applyBorder="1"/>
    <xf numFmtId="0" fontId="57" fillId="0" borderId="18" xfId="0" applyFont="1" applyBorder="1"/>
    <xf numFmtId="0" fontId="2" fillId="0" borderId="10" xfId="0" applyFont="1" applyBorder="1"/>
    <xf numFmtId="0" fontId="54" fillId="0" borderId="26" xfId="0" applyFont="1" applyBorder="1"/>
    <xf numFmtId="0" fontId="54" fillId="0" borderId="28" xfId="0" applyFont="1" applyBorder="1"/>
    <xf numFmtId="0" fontId="54" fillId="0" borderId="34" xfId="0" applyFont="1" applyBorder="1"/>
    <xf numFmtId="0" fontId="21" fillId="0" borderId="14" xfId="0" applyFont="1" applyBorder="1"/>
    <xf numFmtId="0" fontId="54" fillId="0" borderId="14" xfId="0" applyFont="1" applyBorder="1"/>
    <xf numFmtId="1" fontId="7" fillId="0" borderId="0" xfId="0" applyNumberFormat="1" applyFont="1" applyBorder="1" applyAlignment="1">
      <alignment horizontal="center"/>
    </xf>
    <xf numFmtId="9" fontId="0" fillId="0" borderId="20" xfId="0" applyNumberFormat="1" applyBorder="1"/>
    <xf numFmtId="9" fontId="0" fillId="0" borderId="22" xfId="0" applyNumberFormat="1" applyBorder="1"/>
    <xf numFmtId="0" fontId="6" fillId="0" borderId="18" xfId="0" applyFont="1" applyBorder="1"/>
    <xf numFmtId="0" fontId="54" fillId="0" borderId="18" xfId="0" applyFont="1" applyBorder="1"/>
    <xf numFmtId="0" fontId="6" fillId="0" borderId="26" xfId="0" applyFont="1" applyBorder="1"/>
    <xf numFmtId="0" fontId="6" fillId="0" borderId="34" xfId="0" applyFont="1" applyBorder="1"/>
    <xf numFmtId="0" fontId="0" fillId="0" borderId="10" xfId="0" applyFont="1" applyBorder="1"/>
    <xf numFmtId="0" fontId="54" fillId="0" borderId="10" xfId="0" applyFont="1" applyBorder="1"/>
    <xf numFmtId="0" fontId="0" fillId="0" borderId="34" xfId="0" applyFont="1" applyBorder="1"/>
    <xf numFmtId="0" fontId="0" fillId="0" borderId="42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14" fillId="0" borderId="2" xfId="0" applyFont="1" applyFill="1" applyBorder="1" applyAlignment="1">
      <alignment horizontal="right"/>
    </xf>
    <xf numFmtId="0" fontId="7" fillId="0" borderId="10" xfId="0" applyFont="1" applyFill="1" applyBorder="1"/>
    <xf numFmtId="0" fontId="7" fillId="0" borderId="9" xfId="0" applyFont="1" applyFill="1" applyBorder="1"/>
    <xf numFmtId="2" fontId="10" fillId="0" borderId="24" xfId="0" applyNumberFormat="1" applyFont="1" applyBorder="1" applyAlignment="1">
      <alignment horizontal="center"/>
    </xf>
    <xf numFmtId="2" fontId="10" fillId="0" borderId="5" xfId="0" applyNumberFormat="1" applyFont="1" applyBorder="1" applyAlignment="1">
      <alignment horizontal="center"/>
    </xf>
    <xf numFmtId="165" fontId="10" fillId="0" borderId="24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166" fontId="42" fillId="0" borderId="22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7" fillId="0" borderId="0" xfId="0" applyFont="1"/>
    <xf numFmtId="0" fontId="32" fillId="0" borderId="0" xfId="0" applyFont="1" applyBorder="1" applyAlignment="1">
      <alignment horizontal="left"/>
    </xf>
    <xf numFmtId="0" fontId="0" fillId="5" borderId="0" xfId="0" applyFill="1" applyBorder="1"/>
    <xf numFmtId="0" fontId="0" fillId="5" borderId="3" xfId="0" applyFill="1" applyBorder="1"/>
    <xf numFmtId="0" fontId="0" fillId="5" borderId="19" xfId="0" applyFill="1" applyBorder="1"/>
    <xf numFmtId="0" fontId="0" fillId="5" borderId="28" xfId="0" applyFill="1" applyBorder="1"/>
    <xf numFmtId="0" fontId="14" fillId="0" borderId="0" xfId="0" applyFont="1"/>
    <xf numFmtId="0" fontId="14" fillId="0" borderId="18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4" fillId="0" borderId="26" xfId="0" applyFont="1" applyFill="1" applyBorder="1" applyAlignment="1"/>
    <xf numFmtId="0" fontId="2" fillId="0" borderId="27" xfId="0" applyFont="1" applyFill="1" applyBorder="1"/>
    <xf numFmtId="0" fontId="2" fillId="0" borderId="28" xfId="0" applyFont="1" applyFill="1" applyBorder="1" applyAlignment="1">
      <alignment horizontal="left"/>
    </xf>
    <xf numFmtId="0" fontId="14" fillId="0" borderId="26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19" xfId="0" applyFont="1" applyFill="1" applyBorder="1" applyAlignment="1">
      <alignment horizontal="left"/>
    </xf>
    <xf numFmtId="0" fontId="0" fillId="0" borderId="28" xfId="0" applyFill="1" applyBorder="1"/>
    <xf numFmtId="0" fontId="0" fillId="0" borderId="26" xfId="0" applyFill="1" applyBorder="1"/>
    <xf numFmtId="0" fontId="0" fillId="0" borderId="34" xfId="0" applyFill="1" applyBorder="1"/>
    <xf numFmtId="0" fontId="0" fillId="0" borderId="14" xfId="0" applyFill="1" applyBorder="1"/>
    <xf numFmtId="0" fontId="0" fillId="0" borderId="27" xfId="0" applyFill="1" applyBorder="1" applyAlignment="1">
      <alignment horizontal="right"/>
    </xf>
    <xf numFmtId="164" fontId="14" fillId="0" borderId="26" xfId="0" applyNumberFormat="1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0" fillId="0" borderId="27" xfId="0" applyFill="1" applyBorder="1"/>
    <xf numFmtId="0" fontId="31" fillId="0" borderId="26" xfId="0" applyFont="1" applyFill="1" applyBorder="1"/>
    <xf numFmtId="0" fontId="21" fillId="0" borderId="0" xfId="0" applyFont="1" applyFill="1" applyBorder="1"/>
    <xf numFmtId="0" fontId="0" fillId="0" borderId="10" xfId="0" applyFill="1" applyBorder="1"/>
    <xf numFmtId="0" fontId="21" fillId="0" borderId="0" xfId="0" applyFont="1" applyFill="1" applyBorder="1" applyAlignment="1">
      <alignment horizontal="left"/>
    </xf>
    <xf numFmtId="0" fontId="0" fillId="0" borderId="0" xfId="0" applyFill="1" applyBorder="1"/>
    <xf numFmtId="0" fontId="42" fillId="0" borderId="20" xfId="0" applyFont="1" applyFill="1" applyBorder="1" applyAlignment="1">
      <alignment horizontal="center"/>
    </xf>
    <xf numFmtId="1" fontId="42" fillId="0" borderId="22" xfId="0" applyNumberFormat="1" applyFont="1" applyFill="1" applyBorder="1" applyAlignment="1">
      <alignment horizontal="center"/>
    </xf>
    <xf numFmtId="0" fontId="45" fillId="0" borderId="0" xfId="0" applyFont="1" applyFill="1" applyBorder="1"/>
    <xf numFmtId="0" fontId="45" fillId="0" borderId="0" xfId="0" applyFont="1" applyFill="1" applyBorder="1" applyAlignment="1">
      <alignment horizontal="left"/>
    </xf>
    <xf numFmtId="165" fontId="14" fillId="0" borderId="0" xfId="0" applyNumberFormat="1" applyFont="1" applyFill="1" applyBorder="1" applyAlignment="1">
      <alignment horizontal="left"/>
    </xf>
    <xf numFmtId="0" fontId="58" fillId="0" borderId="0" xfId="0" applyFont="1" applyFill="1" applyBorder="1" applyAlignment="1">
      <alignment horizontal="left"/>
    </xf>
    <xf numFmtId="0" fontId="2" fillId="0" borderId="3" xfId="0" applyFont="1" applyFill="1" applyBorder="1"/>
    <xf numFmtId="0" fontId="0" fillId="0" borderId="19" xfId="0" applyFill="1" applyBorder="1"/>
    <xf numFmtId="0" fontId="2" fillId="0" borderId="18" xfId="0" applyFont="1" applyFill="1" applyBorder="1"/>
    <xf numFmtId="0" fontId="32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0" fillId="0" borderId="32" xfId="0" applyFill="1" applyBorder="1"/>
    <xf numFmtId="0" fontId="0" fillId="0" borderId="3" xfId="0" applyFill="1" applyBorder="1"/>
    <xf numFmtId="0" fontId="32" fillId="0" borderId="0" xfId="0" applyFont="1" applyFill="1" applyBorder="1" applyAlignment="1">
      <alignment horizontal="left"/>
    </xf>
    <xf numFmtId="0" fontId="10" fillId="0" borderId="15" xfId="0" applyFont="1" applyFill="1" applyBorder="1"/>
    <xf numFmtId="0" fontId="8" fillId="0" borderId="15" xfId="0" applyFont="1" applyFill="1" applyBorder="1"/>
    <xf numFmtId="0" fontId="14" fillId="0" borderId="27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 applyFill="1" applyBorder="1" applyAlignment="1"/>
    <xf numFmtId="164" fontId="14" fillId="0" borderId="0" xfId="0" applyNumberFormat="1" applyFont="1" applyFill="1" applyBorder="1" applyAlignment="1">
      <alignment horizontal="left"/>
    </xf>
    <xf numFmtId="0" fontId="22" fillId="0" borderId="0" xfId="0" applyFont="1" applyFill="1" applyBorder="1"/>
    <xf numFmtId="0" fontId="0" fillId="0" borderId="0" xfId="0" applyFill="1" applyBorder="1" applyAlignment="1">
      <alignment horizontal="left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/>
    <xf numFmtId="0" fontId="5" fillId="0" borderId="15" xfId="0" applyFont="1" applyFill="1" applyBorder="1"/>
    <xf numFmtId="0" fontId="0" fillId="0" borderId="16" xfId="0" applyFill="1" applyBorder="1"/>
    <xf numFmtId="0" fontId="17" fillId="0" borderId="0" xfId="0" applyFont="1" applyFill="1" applyBorder="1" applyAlignment="1">
      <alignment horizontal="left"/>
    </xf>
    <xf numFmtId="0" fontId="47" fillId="0" borderId="16" xfId="0" applyFont="1" applyFill="1" applyBorder="1"/>
    <xf numFmtId="1" fontId="21" fillId="0" borderId="0" xfId="0" applyNumberFormat="1" applyFont="1" applyFill="1" applyBorder="1" applyAlignment="1">
      <alignment horizontal="left"/>
    </xf>
    <xf numFmtId="0" fontId="0" fillId="0" borderId="3" xfId="0" applyFill="1" applyBorder="1" applyAlignment="1">
      <alignment horizontal="right"/>
    </xf>
    <xf numFmtId="0" fontId="21" fillId="0" borderId="16" xfId="0" applyFont="1" applyFill="1" applyBorder="1"/>
    <xf numFmtId="0" fontId="17" fillId="0" borderId="0" xfId="0" applyFont="1" applyFill="1" applyBorder="1"/>
    <xf numFmtId="2" fontId="34" fillId="0" borderId="24" xfId="0" applyNumberFormat="1" applyFont="1" applyBorder="1" applyAlignment="1">
      <alignment horizontal="center"/>
    </xf>
    <xf numFmtId="0" fontId="10" fillId="0" borderId="3" xfId="0" applyFont="1" applyFill="1" applyBorder="1"/>
    <xf numFmtId="0" fontId="0" fillId="0" borderId="19" xfId="0" applyFill="1" applyBorder="1" applyAlignment="1">
      <alignment horizontal="right"/>
    </xf>
    <xf numFmtId="0" fontId="2" fillId="0" borderId="0" xfId="0" applyFont="1" applyFill="1"/>
    <xf numFmtId="0" fontId="0" fillId="0" borderId="16" xfId="0" applyFill="1" applyBorder="1" applyAlignment="1">
      <alignment horizontal="left"/>
    </xf>
    <xf numFmtId="0" fontId="2" fillId="0" borderId="19" xfId="0" applyFont="1" applyFill="1" applyBorder="1"/>
    <xf numFmtId="0" fontId="3" fillId="0" borderId="0" xfId="0" applyFont="1" applyFill="1" applyAlignment="1">
      <alignment horizontal="left"/>
    </xf>
    <xf numFmtId="0" fontId="1" fillId="0" borderId="0" xfId="0" applyFont="1" applyFill="1"/>
    <xf numFmtId="0" fontId="9" fillId="0" borderId="0" xfId="0" applyFont="1" applyFill="1"/>
    <xf numFmtId="9" fontId="0" fillId="0" borderId="0" xfId="0" applyNumberFormat="1" applyFill="1"/>
    <xf numFmtId="0" fontId="0" fillId="0" borderId="0" xfId="0" applyFill="1" applyAlignment="1">
      <alignment horizontal="right"/>
    </xf>
    <xf numFmtId="0" fontId="14" fillId="0" borderId="2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0" fillId="0" borderId="18" xfId="0" applyFont="1" applyFill="1" applyBorder="1" applyAlignment="1"/>
    <xf numFmtId="0" fontId="7" fillId="0" borderId="0" xfId="0" applyFont="1" applyFill="1" applyBorder="1"/>
    <xf numFmtId="0" fontId="4" fillId="0" borderId="0" xfId="0" applyFont="1" applyFill="1" applyBorder="1"/>
    <xf numFmtId="0" fontId="69" fillId="0" borderId="0" xfId="0" applyFont="1" applyFill="1"/>
    <xf numFmtId="0" fontId="47" fillId="0" borderId="18" xfId="0" applyFont="1" applyFill="1" applyBorder="1" applyAlignment="1">
      <alignment horizontal="left"/>
    </xf>
    <xf numFmtId="0" fontId="53" fillId="0" borderId="0" xfId="0" applyFont="1" applyFill="1" applyBorder="1"/>
    <xf numFmtId="0" fontId="10" fillId="0" borderId="0" xfId="0" applyFont="1" applyFill="1" applyBorder="1"/>
    <xf numFmtId="1" fontId="2" fillId="0" borderId="13" xfId="0" applyNumberFormat="1" applyFont="1" applyBorder="1" applyAlignment="1">
      <alignment horizontal="center"/>
    </xf>
    <xf numFmtId="0" fontId="7" fillId="0" borderId="47" xfId="0" applyFont="1" applyBorder="1"/>
    <xf numFmtId="0" fontId="2" fillId="0" borderId="24" xfId="0" applyFont="1" applyFill="1" applyBorder="1"/>
    <xf numFmtId="0" fontId="2" fillId="0" borderId="24" xfId="0" applyFont="1" applyFill="1" applyBorder="1" applyAlignment="1">
      <alignment horizontal="left"/>
    </xf>
    <xf numFmtId="0" fontId="2" fillId="0" borderId="23" xfId="0" applyFont="1" applyFill="1" applyBorder="1"/>
    <xf numFmtId="0" fontId="2" fillId="0" borderId="5" xfId="0" applyFont="1" applyFill="1" applyBorder="1"/>
    <xf numFmtId="0" fontId="77" fillId="0" borderId="0" xfId="0" applyFont="1" applyFill="1" applyBorder="1" applyAlignment="1">
      <alignment horizontal="left"/>
    </xf>
    <xf numFmtId="0" fontId="21" fillId="0" borderId="23" xfId="0" applyFont="1" applyFill="1" applyBorder="1"/>
    <xf numFmtId="2" fontId="21" fillId="0" borderId="24" xfId="0" applyNumberFormat="1" applyFont="1" applyFill="1" applyBorder="1" applyAlignment="1">
      <alignment horizontal="left"/>
    </xf>
    <xf numFmtId="2" fontId="77" fillId="0" borderId="25" xfId="0" applyNumberFormat="1" applyFont="1" applyFill="1" applyBorder="1" applyAlignment="1">
      <alignment horizontal="left"/>
    </xf>
    <xf numFmtId="1" fontId="21" fillId="0" borderId="24" xfId="0" applyNumberFormat="1" applyFont="1" applyFill="1" applyBorder="1" applyAlignment="1">
      <alignment horizontal="left"/>
    </xf>
    <xf numFmtId="0" fontId="21" fillId="0" borderId="5" xfId="0" applyFont="1" applyFill="1" applyBorder="1"/>
    <xf numFmtId="0" fontId="32" fillId="0" borderId="24" xfId="0" applyFont="1" applyFill="1" applyBorder="1" applyAlignment="1">
      <alignment horizontal="left"/>
    </xf>
    <xf numFmtId="0" fontId="70" fillId="0" borderId="0" xfId="0" applyFont="1"/>
    <xf numFmtId="0" fontId="27" fillId="0" borderId="2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46" fillId="0" borderId="15" xfId="0" applyFont="1" applyFill="1" applyBorder="1"/>
    <xf numFmtId="1" fontId="77" fillId="0" borderId="25" xfId="0" applyNumberFormat="1" applyFont="1" applyFill="1" applyBorder="1" applyAlignment="1">
      <alignment horizontal="left"/>
    </xf>
    <xf numFmtId="0" fontId="79" fillId="0" borderId="25" xfId="0" applyFont="1" applyFill="1" applyBorder="1" applyAlignment="1">
      <alignment horizontal="left"/>
    </xf>
    <xf numFmtId="0" fontId="21" fillId="0" borderId="24" xfId="0" applyFont="1" applyFill="1" applyBorder="1" applyAlignment="1">
      <alignment horizontal="left"/>
    </xf>
    <xf numFmtId="0" fontId="8" fillId="0" borderId="16" xfId="0" applyFont="1" applyFill="1" applyBorder="1"/>
    <xf numFmtId="0" fontId="0" fillId="0" borderId="0" xfId="0" applyFont="1" applyFill="1" applyBorder="1" applyAlignment="1"/>
    <xf numFmtId="0" fontId="2" fillId="0" borderId="3" xfId="0" applyFont="1" applyFill="1" applyBorder="1" applyAlignment="1">
      <alignment horizontal="right"/>
    </xf>
    <xf numFmtId="0" fontId="77" fillId="0" borderId="25" xfId="0" applyFont="1" applyFill="1" applyBorder="1" applyAlignment="1">
      <alignment horizontal="left"/>
    </xf>
    <xf numFmtId="0" fontId="45" fillId="0" borderId="24" xfId="0" applyFont="1" applyFill="1" applyBorder="1" applyAlignment="1">
      <alignment horizontal="left"/>
    </xf>
    <xf numFmtId="0" fontId="76" fillId="0" borderId="25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16" xfId="0" applyFont="1" applyFill="1" applyBorder="1"/>
    <xf numFmtId="0" fontId="81" fillId="0" borderId="25" xfId="0" applyFont="1" applyFill="1" applyBorder="1" applyAlignment="1">
      <alignment horizontal="left"/>
    </xf>
    <xf numFmtId="0" fontId="77" fillId="0" borderId="7" xfId="0" applyFont="1" applyFill="1" applyBorder="1" applyAlignment="1">
      <alignment horizontal="left"/>
    </xf>
    <xf numFmtId="165" fontId="0" fillId="0" borderId="0" xfId="0" applyNumberFormat="1" applyFill="1" applyBorder="1"/>
    <xf numFmtId="0" fontId="81" fillId="0" borderId="0" xfId="0" applyFont="1" applyFill="1" applyBorder="1" applyAlignment="1">
      <alignment horizontal="left"/>
    </xf>
    <xf numFmtId="0" fontId="68" fillId="0" borderId="0" xfId="0" applyFont="1" applyFill="1" applyBorder="1"/>
    <xf numFmtId="0" fontId="78" fillId="0" borderId="0" xfId="0" applyFont="1" applyFill="1" applyBorder="1" applyAlignment="1">
      <alignment horizontal="left"/>
    </xf>
    <xf numFmtId="1" fontId="77" fillId="0" borderId="0" xfId="0" applyNumberFormat="1" applyFont="1" applyFill="1" applyBorder="1" applyAlignment="1">
      <alignment horizontal="left"/>
    </xf>
    <xf numFmtId="0" fontId="5" fillId="0" borderId="3" xfId="0" applyFont="1" applyFill="1" applyBorder="1"/>
    <xf numFmtId="0" fontId="5" fillId="0" borderId="0" xfId="0" applyFont="1" applyFill="1" applyBorder="1"/>
    <xf numFmtId="0" fontId="79" fillId="0" borderId="0" xfId="0" applyFont="1" applyFill="1" applyBorder="1" applyAlignment="1">
      <alignment horizontal="left"/>
    </xf>
    <xf numFmtId="0" fontId="47" fillId="0" borderId="0" xfId="0" applyFont="1" applyFill="1" applyBorder="1"/>
    <xf numFmtId="0" fontId="45" fillId="0" borderId="16" xfId="0" applyFont="1" applyFill="1" applyBorder="1" applyAlignment="1">
      <alignment horizontal="left"/>
    </xf>
    <xf numFmtId="0" fontId="76" fillId="0" borderId="32" xfId="0" applyFont="1" applyFill="1" applyBorder="1" applyAlignment="1">
      <alignment horizontal="left"/>
    </xf>
    <xf numFmtId="0" fontId="8" fillId="0" borderId="0" xfId="0" applyFont="1" applyFill="1" applyBorder="1"/>
    <xf numFmtId="0" fontId="27" fillId="0" borderId="0" xfId="0" applyFont="1" applyFill="1" applyBorder="1" applyAlignment="1">
      <alignment horizontal="left"/>
    </xf>
    <xf numFmtId="0" fontId="80" fillId="0" borderId="0" xfId="0" applyFont="1" applyFill="1" applyBorder="1" applyAlignment="1">
      <alignment horizontal="left"/>
    </xf>
    <xf numFmtId="0" fontId="14" fillId="0" borderId="19" xfId="0" applyFont="1" applyFill="1" applyBorder="1" applyAlignment="1">
      <alignment horizontal="left"/>
    </xf>
    <xf numFmtId="0" fontId="75" fillId="0" borderId="0" xfId="0" applyFont="1" applyFill="1" applyBorder="1"/>
    <xf numFmtId="2" fontId="81" fillId="0" borderId="24" xfId="0" applyNumberFormat="1" applyFont="1" applyFill="1" applyBorder="1" applyAlignment="1">
      <alignment horizontal="left"/>
    </xf>
    <xf numFmtId="0" fontId="42" fillId="0" borderId="22" xfId="0" applyFont="1" applyFill="1" applyBorder="1" applyAlignment="1">
      <alignment horizontal="center"/>
    </xf>
    <xf numFmtId="0" fontId="46" fillId="0" borderId="0" xfId="0" applyFont="1" applyFill="1" applyBorder="1"/>
    <xf numFmtId="0" fontId="87" fillId="0" borderId="0" xfId="0" applyFont="1" applyFill="1" applyBorder="1"/>
    <xf numFmtId="2" fontId="2" fillId="0" borderId="24" xfId="0" applyNumberFormat="1" applyFont="1" applyFill="1" applyBorder="1" applyAlignment="1">
      <alignment horizontal="left"/>
    </xf>
    <xf numFmtId="2" fontId="2" fillId="0" borderId="0" xfId="0" applyNumberFormat="1" applyFont="1" applyFill="1" applyBorder="1"/>
    <xf numFmtId="0" fontId="2" fillId="0" borderId="2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0" fillId="0" borderId="32" xfId="0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44" fillId="0" borderId="0" xfId="0" applyFont="1" applyFill="1" applyBorder="1"/>
    <xf numFmtId="0" fontId="48" fillId="0" borderId="27" xfId="0" applyFont="1" applyFill="1" applyBorder="1"/>
    <xf numFmtId="0" fontId="79" fillId="0" borderId="0" xfId="0" applyFont="1" applyFill="1" applyBorder="1"/>
    <xf numFmtId="0" fontId="48" fillId="0" borderId="42" xfId="0" applyFont="1" applyFill="1" applyBorder="1"/>
    <xf numFmtId="0" fontId="79" fillId="0" borderId="32" xfId="0" applyFont="1" applyFill="1" applyBorder="1"/>
    <xf numFmtId="0" fontId="76" fillId="0" borderId="0" xfId="0" applyFont="1" applyFill="1" applyBorder="1" applyAlignment="1">
      <alignment horizontal="left"/>
    </xf>
    <xf numFmtId="0" fontId="57" fillId="0" borderId="0" xfId="0" applyFont="1" applyFill="1" applyBorder="1" applyAlignment="1">
      <alignment horizontal="center"/>
    </xf>
    <xf numFmtId="0" fontId="50" fillId="0" borderId="0" xfId="0" applyFont="1" applyFill="1" applyBorder="1" applyAlignment="1"/>
    <xf numFmtId="0" fontId="48" fillId="0" borderId="0" xfId="0" applyFont="1" applyFill="1" applyBorder="1"/>
    <xf numFmtId="1" fontId="0" fillId="0" borderId="0" xfId="0" applyNumberFormat="1" applyFill="1" applyBorder="1"/>
    <xf numFmtId="0" fontId="0" fillId="0" borderId="0" xfId="0" applyFont="1" applyFill="1" applyBorder="1" applyAlignment="1">
      <alignment horizontal="left"/>
    </xf>
    <xf numFmtId="167" fontId="2" fillId="0" borderId="0" xfId="0" applyNumberFormat="1" applyFont="1" applyFill="1" applyBorder="1"/>
    <xf numFmtId="2" fontId="0" fillId="0" borderId="0" xfId="0" applyNumberFormat="1" applyFill="1" applyBorder="1"/>
    <xf numFmtId="0" fontId="67" fillId="0" borderId="0" xfId="0" applyFont="1" applyFill="1" applyBorder="1"/>
    <xf numFmtId="0" fontId="82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left"/>
    </xf>
    <xf numFmtId="0" fontId="84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54" fillId="0" borderId="0" xfId="0" applyFont="1" applyFill="1" applyBorder="1"/>
    <xf numFmtId="0" fontId="56" fillId="0" borderId="0" xfId="0" applyFont="1" applyFill="1" applyBorder="1"/>
    <xf numFmtId="2" fontId="0" fillId="0" borderId="0" xfId="0" applyNumberFormat="1" applyFill="1" applyBorder="1" applyAlignment="1">
      <alignment horizontal="left"/>
    </xf>
    <xf numFmtId="0" fontId="50" fillId="0" borderId="15" xfId="0" applyFont="1" applyFill="1" applyBorder="1" applyAlignment="1"/>
    <xf numFmtId="0" fontId="79" fillId="0" borderId="28" xfId="0" applyFont="1" applyFill="1" applyBorder="1"/>
    <xf numFmtId="0" fontId="2" fillId="0" borderId="37" xfId="0" applyFont="1" applyFill="1" applyBorder="1" applyAlignment="1">
      <alignment horizontal="left"/>
    </xf>
    <xf numFmtId="0" fontId="81" fillId="0" borderId="29" xfId="0" applyFont="1" applyFill="1" applyBorder="1" applyAlignment="1">
      <alignment horizontal="left"/>
    </xf>
    <xf numFmtId="0" fontId="5" fillId="0" borderId="18" xfId="0" applyFont="1" applyFill="1" applyBorder="1"/>
    <xf numFmtId="0" fontId="50" fillId="0" borderId="16" xfId="0" applyFont="1" applyFill="1" applyBorder="1" applyAlignment="1"/>
    <xf numFmtId="49" fontId="14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165" fontId="42" fillId="0" borderId="20" xfId="0" applyNumberFormat="1" applyFont="1" applyFill="1" applyBorder="1" applyAlignment="1">
      <alignment horizontal="center"/>
    </xf>
    <xf numFmtId="0" fontId="73" fillId="0" borderId="44" xfId="0" applyFont="1" applyBorder="1" applyAlignment="1">
      <alignment horizontal="center"/>
    </xf>
    <xf numFmtId="0" fontId="34" fillId="0" borderId="23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0" fillId="3" borderId="60" xfId="0" applyFill="1" applyBorder="1"/>
    <xf numFmtId="2" fontId="16" fillId="3" borderId="57" xfId="0" applyNumberFormat="1" applyFont="1" applyFill="1" applyBorder="1" applyAlignment="1">
      <alignment horizontal="center"/>
    </xf>
    <xf numFmtId="2" fontId="88" fillId="2" borderId="49" xfId="0" applyNumberFormat="1" applyFont="1" applyFill="1" applyBorder="1" applyAlignment="1">
      <alignment horizontal="center"/>
    </xf>
    <xf numFmtId="2" fontId="88" fillId="2" borderId="48" xfId="0" applyNumberFormat="1" applyFont="1" applyFill="1" applyBorder="1" applyAlignment="1">
      <alignment horizontal="center"/>
    </xf>
    <xf numFmtId="165" fontId="88" fillId="2" borderId="48" xfId="0" applyNumberFormat="1" applyFont="1" applyFill="1" applyBorder="1" applyAlignment="1">
      <alignment horizontal="center"/>
    </xf>
    <xf numFmtId="0" fontId="2" fillId="0" borderId="55" xfId="0" applyFont="1" applyBorder="1" applyAlignment="1">
      <alignment horizontal="center"/>
    </xf>
    <xf numFmtId="165" fontId="29" fillId="0" borderId="0" xfId="0" applyNumberFormat="1" applyFont="1"/>
    <xf numFmtId="0" fontId="14" fillId="0" borderId="45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54" xfId="0" applyFont="1" applyFill="1" applyBorder="1" applyAlignment="1">
      <alignment horizontal="center"/>
    </xf>
    <xf numFmtId="0" fontId="14" fillId="0" borderId="53" xfId="0" applyFont="1" applyFill="1" applyBorder="1" applyAlignment="1">
      <alignment horizontal="center"/>
    </xf>
    <xf numFmtId="166" fontId="73" fillId="0" borderId="44" xfId="0" applyNumberFormat="1" applyFont="1" applyBorder="1" applyAlignment="1">
      <alignment horizontal="center"/>
    </xf>
    <xf numFmtId="2" fontId="10" fillId="0" borderId="7" xfId="0" applyNumberFormat="1" applyFont="1" applyBorder="1" applyAlignment="1">
      <alignment horizontal="center"/>
    </xf>
    <xf numFmtId="2" fontId="73" fillId="0" borderId="61" xfId="0" applyNumberFormat="1" applyFont="1" applyBorder="1" applyAlignment="1">
      <alignment horizontal="center"/>
    </xf>
    <xf numFmtId="0" fontId="73" fillId="0" borderId="53" xfId="0" applyFont="1" applyBorder="1" applyAlignment="1">
      <alignment horizontal="center"/>
    </xf>
    <xf numFmtId="0" fontId="73" fillId="0" borderId="61" xfId="0" applyFont="1" applyBorder="1" applyAlignment="1">
      <alignment horizontal="center"/>
    </xf>
    <xf numFmtId="0" fontId="14" fillId="0" borderId="61" xfId="0" applyFont="1" applyFill="1" applyBorder="1" applyAlignment="1">
      <alignment horizontal="center"/>
    </xf>
    <xf numFmtId="0" fontId="17" fillId="0" borderId="56" xfId="0" applyFont="1" applyFill="1" applyBorder="1" applyAlignment="1">
      <alignment horizontal="center"/>
    </xf>
    <xf numFmtId="0" fontId="17" fillId="0" borderId="54" xfId="0" applyFont="1" applyFill="1" applyBorder="1" applyAlignment="1">
      <alignment horizontal="center"/>
    </xf>
    <xf numFmtId="0" fontId="14" fillId="0" borderId="49" xfId="0" applyFont="1" applyBorder="1" applyAlignment="1">
      <alignment horizontal="center"/>
    </xf>
    <xf numFmtId="2" fontId="14" fillId="0" borderId="48" xfId="0" applyNumberFormat="1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60" fillId="7" borderId="43" xfId="0" applyFont="1" applyFill="1" applyBorder="1"/>
    <xf numFmtId="2" fontId="38" fillId="7" borderId="54" xfId="0" applyNumberFormat="1" applyFont="1" applyFill="1" applyBorder="1" applyAlignment="1">
      <alignment horizontal="center"/>
    </xf>
    <xf numFmtId="0" fontId="42" fillId="0" borderId="50" xfId="0" applyFont="1" applyBorder="1" applyAlignment="1">
      <alignment horizontal="center"/>
    </xf>
    <xf numFmtId="2" fontId="2" fillId="0" borderId="57" xfId="0" applyNumberFormat="1" applyFont="1" applyBorder="1" applyAlignment="1">
      <alignment horizontal="center"/>
    </xf>
    <xf numFmtId="0" fontId="62" fillId="0" borderId="24" xfId="0" applyFont="1" applyBorder="1" applyAlignment="1">
      <alignment horizontal="center"/>
    </xf>
    <xf numFmtId="0" fontId="62" fillId="0" borderId="52" xfId="0" applyFont="1" applyBorder="1" applyAlignment="1">
      <alignment horizontal="center"/>
    </xf>
    <xf numFmtId="2" fontId="62" fillId="0" borderId="11" xfId="0" applyNumberFormat="1" applyFont="1" applyBorder="1" applyAlignment="1">
      <alignment horizontal="center"/>
    </xf>
    <xf numFmtId="166" fontId="34" fillId="0" borderId="24" xfId="0" applyNumberFormat="1" applyFont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0" fillId="0" borderId="63" xfId="0" applyBorder="1"/>
    <xf numFmtId="2" fontId="35" fillId="0" borderId="64" xfId="0" applyNumberFormat="1" applyFont="1" applyBorder="1" applyAlignment="1">
      <alignment horizontal="center"/>
    </xf>
    <xf numFmtId="0" fontId="0" fillId="0" borderId="58" xfId="0" applyBorder="1"/>
    <xf numFmtId="0" fontId="35" fillId="0" borderId="28" xfId="0" applyFont="1" applyBorder="1" applyAlignment="1">
      <alignment horizontal="right"/>
    </xf>
    <xf numFmtId="0" fontId="32" fillId="0" borderId="0" xfId="0" applyFont="1" applyAlignment="1">
      <alignment horizontal="center"/>
    </xf>
    <xf numFmtId="0" fontId="2" fillId="0" borderId="65" xfId="0" applyFont="1" applyFill="1" applyBorder="1"/>
    <xf numFmtId="0" fontId="2" fillId="0" borderId="66" xfId="0" applyFont="1" applyFill="1" applyBorder="1"/>
    <xf numFmtId="0" fontId="2" fillId="0" borderId="67" xfId="0" applyFont="1" applyFill="1" applyBorder="1"/>
    <xf numFmtId="0" fontId="0" fillId="0" borderId="68" xfId="0" applyFill="1" applyBorder="1"/>
    <xf numFmtId="0" fontId="14" fillId="0" borderId="68" xfId="0" applyFont="1" applyFill="1" applyBorder="1" applyAlignment="1">
      <alignment horizontal="left"/>
    </xf>
    <xf numFmtId="0" fontId="0" fillId="0" borderId="9" xfId="0" applyFill="1" applyBorder="1" applyAlignment="1">
      <alignment horizontal="right"/>
    </xf>
    <xf numFmtId="2" fontId="42" fillId="0" borderId="22" xfId="0" applyNumberFormat="1" applyFont="1" applyFill="1" applyBorder="1" applyAlignment="1">
      <alignment horizontal="center"/>
    </xf>
    <xf numFmtId="2" fontId="42" fillId="0" borderId="50" xfId="0" applyNumberFormat="1" applyFont="1" applyBorder="1" applyAlignment="1">
      <alignment horizontal="center"/>
    </xf>
    <xf numFmtId="165" fontId="42" fillId="0" borderId="20" xfId="0" applyNumberFormat="1" applyFont="1" applyBorder="1" applyAlignment="1">
      <alignment horizontal="center"/>
    </xf>
    <xf numFmtId="0" fontId="68" fillId="0" borderId="18" xfId="0" applyFont="1" applyFill="1" applyBorder="1"/>
    <xf numFmtId="0" fontId="68" fillId="0" borderId="34" xfId="0" applyFont="1" applyFill="1" applyBorder="1"/>
    <xf numFmtId="165" fontId="42" fillId="0" borderId="22" xfId="0" applyNumberFormat="1" applyFont="1" applyFill="1" applyBorder="1" applyAlignment="1">
      <alignment horizontal="center"/>
    </xf>
    <xf numFmtId="167" fontId="42" fillId="0" borderId="22" xfId="0" applyNumberFormat="1" applyFont="1" applyFill="1" applyBorder="1" applyAlignment="1">
      <alignment horizontal="center"/>
    </xf>
    <xf numFmtId="0" fontId="2" fillId="0" borderId="70" xfId="0" applyFont="1" applyFill="1" applyBorder="1"/>
    <xf numFmtId="49" fontId="14" fillId="0" borderId="0" xfId="0" applyNumberFormat="1" applyFont="1" applyFill="1" applyBorder="1" applyAlignment="1">
      <alignment horizontal="left"/>
    </xf>
    <xf numFmtId="166" fontId="42" fillId="0" borderId="20" xfId="0" applyNumberFormat="1" applyFont="1" applyFill="1" applyBorder="1" applyAlignment="1">
      <alignment horizontal="center"/>
    </xf>
    <xf numFmtId="0" fontId="42" fillId="0" borderId="50" xfId="0" applyFont="1" applyFill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71" fillId="0" borderId="23" xfId="0" applyFont="1" applyFill="1" applyBorder="1"/>
    <xf numFmtId="0" fontId="2" fillId="0" borderId="74" xfId="0" applyFont="1" applyFill="1" applyBorder="1"/>
    <xf numFmtId="0" fontId="21" fillId="0" borderId="76" xfId="0" applyFont="1" applyFill="1" applyBorder="1" applyAlignment="1">
      <alignment horizontal="left"/>
    </xf>
    <xf numFmtId="0" fontId="77" fillId="0" borderId="77" xfId="0" applyFont="1" applyFill="1" applyBorder="1" applyAlignment="1">
      <alignment horizontal="left"/>
    </xf>
    <xf numFmtId="0" fontId="2" fillId="0" borderId="79" xfId="0" applyFont="1" applyFill="1" applyBorder="1"/>
    <xf numFmtId="0" fontId="14" fillId="0" borderId="83" xfId="0" applyFont="1" applyFill="1" applyBorder="1" applyAlignment="1"/>
    <xf numFmtId="0" fontId="2" fillId="0" borderId="26" xfId="0" applyFont="1" applyFill="1" applyBorder="1"/>
    <xf numFmtId="0" fontId="2" fillId="0" borderId="75" xfId="0" applyFont="1" applyFill="1" applyBorder="1"/>
    <xf numFmtId="0" fontId="14" fillId="0" borderId="83" xfId="0" applyFont="1" applyFill="1" applyBorder="1" applyAlignment="1">
      <alignment horizontal="left"/>
    </xf>
    <xf numFmtId="164" fontId="14" fillId="0" borderId="83" xfId="0" applyNumberFormat="1" applyFont="1" applyFill="1" applyBorder="1" applyAlignment="1">
      <alignment horizontal="center"/>
    </xf>
    <xf numFmtId="0" fontId="17" fillId="0" borderId="33" xfId="0" applyFont="1" applyFill="1" applyBorder="1"/>
    <xf numFmtId="0" fontId="2" fillId="0" borderId="76" xfId="0" applyFont="1" applyFill="1" applyBorder="1" applyAlignment="1">
      <alignment horizontal="left"/>
    </xf>
    <xf numFmtId="0" fontId="27" fillId="0" borderId="80" xfId="0" applyFont="1" applyFill="1" applyBorder="1" applyAlignment="1">
      <alignment horizontal="left"/>
    </xf>
    <xf numFmtId="0" fontId="77" fillId="0" borderId="84" xfId="0" applyFont="1" applyFill="1" applyBorder="1" applyAlignment="1">
      <alignment horizontal="left"/>
    </xf>
    <xf numFmtId="164" fontId="14" fillId="0" borderId="83" xfId="0" applyNumberFormat="1" applyFont="1" applyFill="1" applyBorder="1" applyAlignment="1">
      <alignment horizontal="left"/>
    </xf>
    <xf numFmtId="0" fontId="17" fillId="0" borderId="33" xfId="0" applyFont="1" applyFill="1" applyBorder="1" applyAlignment="1">
      <alignment horizontal="left"/>
    </xf>
    <xf numFmtId="0" fontId="32" fillId="0" borderId="65" xfId="0" applyFont="1" applyFill="1" applyBorder="1" applyAlignment="1">
      <alignment horizontal="left"/>
    </xf>
    <xf numFmtId="0" fontId="2" fillId="0" borderId="59" xfId="0" applyFont="1" applyFill="1" applyBorder="1" applyAlignment="1">
      <alignment horizontal="left"/>
    </xf>
    <xf numFmtId="0" fontId="55" fillId="0" borderId="0" xfId="0" applyFont="1" applyFill="1" applyBorder="1" applyAlignment="1">
      <alignment horizontal="left"/>
    </xf>
    <xf numFmtId="0" fontId="14" fillId="0" borderId="79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66" fontId="14" fillId="0" borderId="0" xfId="0" applyNumberFormat="1" applyFont="1" applyFill="1" applyBorder="1" applyAlignment="1">
      <alignment horizontal="center"/>
    </xf>
    <xf numFmtId="0" fontId="2" fillId="0" borderId="76" xfId="0" applyFont="1" applyFill="1" applyBorder="1"/>
    <xf numFmtId="0" fontId="50" fillId="0" borderId="0" xfId="0" applyFont="1" applyFill="1" applyBorder="1"/>
    <xf numFmtId="0" fontId="2" fillId="0" borderId="8" xfId="0" applyFont="1" applyFill="1" applyBorder="1" applyAlignment="1">
      <alignment horizontal="center"/>
    </xf>
    <xf numFmtId="0" fontId="79" fillId="0" borderId="7" xfId="0" applyFont="1" applyFill="1" applyBorder="1" applyAlignment="1">
      <alignment horizontal="left"/>
    </xf>
    <xf numFmtId="0" fontId="57" fillId="0" borderId="0" xfId="0" applyFont="1" applyFill="1" applyBorder="1"/>
    <xf numFmtId="0" fontId="86" fillId="0" borderId="0" xfId="0" applyFont="1" applyFill="1" applyBorder="1" applyAlignment="1">
      <alignment horizontal="left"/>
    </xf>
    <xf numFmtId="165" fontId="21" fillId="0" borderId="0" xfId="0" applyNumberFormat="1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85" fillId="0" borderId="16" xfId="0" applyFont="1" applyFill="1" applyBorder="1"/>
    <xf numFmtId="0" fontId="56" fillId="0" borderId="76" xfId="0" applyFont="1" applyFill="1" applyBorder="1" applyAlignment="1">
      <alignment horizontal="left"/>
    </xf>
    <xf numFmtId="0" fontId="91" fillId="0" borderId="16" xfId="0" applyFont="1" applyFill="1" applyBorder="1"/>
    <xf numFmtId="0" fontId="47" fillId="0" borderId="10" xfId="0" applyFont="1" applyFill="1" applyBorder="1"/>
    <xf numFmtId="0" fontId="50" fillId="0" borderId="42" xfId="0" applyFont="1" applyFill="1" applyBorder="1" applyAlignment="1"/>
    <xf numFmtId="0" fontId="50" fillId="0" borderId="18" xfId="0" applyFont="1" applyFill="1" applyBorder="1" applyAlignment="1"/>
    <xf numFmtId="0" fontId="48" fillId="0" borderId="2" xfId="0" applyFont="1" applyFill="1" applyBorder="1"/>
    <xf numFmtId="0" fontId="79" fillId="0" borderId="19" xfId="0" applyFont="1" applyFill="1" applyBorder="1"/>
    <xf numFmtId="0" fontId="50" fillId="0" borderId="3" xfId="0" applyFont="1" applyFill="1" applyBorder="1" applyAlignment="1"/>
    <xf numFmtId="0" fontId="14" fillId="0" borderId="9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left"/>
    </xf>
    <xf numFmtId="0" fontId="79" fillId="0" borderId="3" xfId="0" applyFont="1" applyFill="1" applyBorder="1"/>
    <xf numFmtId="0" fontId="50" fillId="0" borderId="34" xfId="0" applyFont="1" applyFill="1" applyBorder="1" applyAlignment="1"/>
    <xf numFmtId="0" fontId="48" fillId="0" borderId="9" xfId="0" applyFont="1" applyFill="1" applyBorder="1"/>
    <xf numFmtId="0" fontId="79" fillId="0" borderId="14" xfId="0" applyFont="1" applyFill="1" applyBorder="1"/>
    <xf numFmtId="0" fontId="21" fillId="0" borderId="71" xfId="0" applyFont="1" applyFill="1" applyBorder="1" applyAlignment="1">
      <alignment horizontal="left"/>
    </xf>
    <xf numFmtId="0" fontId="50" fillId="0" borderId="14" xfId="0" applyFont="1" applyFill="1" applyBorder="1" applyAlignment="1"/>
    <xf numFmtId="0" fontId="50" fillId="0" borderId="26" xfId="0" applyFont="1" applyFill="1" applyBorder="1" applyAlignment="1"/>
    <xf numFmtId="0" fontId="79" fillId="0" borderId="16" xfId="0" applyFont="1" applyFill="1" applyBorder="1"/>
    <xf numFmtId="0" fontId="50" fillId="0" borderId="9" xfId="0" applyFont="1" applyFill="1" applyBorder="1" applyAlignment="1"/>
    <xf numFmtId="0" fontId="50" fillId="0" borderId="10" xfId="0" applyFont="1" applyFill="1" applyBorder="1" applyAlignment="1"/>
    <xf numFmtId="0" fontId="0" fillId="0" borderId="9" xfId="0" applyFill="1" applyBorder="1"/>
    <xf numFmtId="0" fontId="50" fillId="0" borderId="27" xfId="0" applyFont="1" applyFill="1" applyBorder="1" applyAlignment="1"/>
    <xf numFmtId="0" fontId="50" fillId="0" borderId="16" xfId="0" applyFont="1" applyFill="1" applyBorder="1"/>
    <xf numFmtId="0" fontId="54" fillId="0" borderId="16" xfId="0" applyFont="1" applyFill="1" applyBorder="1"/>
    <xf numFmtId="0" fontId="54" fillId="0" borderId="32" xfId="0" applyFont="1" applyFill="1" applyBorder="1"/>
    <xf numFmtId="0" fontId="54" fillId="0" borderId="3" xfId="0" applyFont="1" applyFill="1" applyBorder="1"/>
    <xf numFmtId="0" fontId="50" fillId="0" borderId="2" xfId="0" applyFont="1" applyFill="1" applyBorder="1" applyAlignment="1"/>
    <xf numFmtId="0" fontId="81" fillId="0" borderId="76" xfId="0" applyFont="1" applyFill="1" applyBorder="1" applyAlignment="1">
      <alignment horizontal="left"/>
    </xf>
    <xf numFmtId="0" fontId="48" fillId="0" borderId="24" xfId="0" applyFont="1" applyFill="1" applyBorder="1"/>
    <xf numFmtId="0" fontId="2" fillId="0" borderId="87" xfId="0" applyFont="1" applyFill="1" applyBorder="1" applyAlignment="1">
      <alignment horizontal="left"/>
    </xf>
    <xf numFmtId="0" fontId="27" fillId="0" borderId="88" xfId="0" applyFont="1" applyFill="1" applyBorder="1" applyAlignment="1">
      <alignment horizontal="left"/>
    </xf>
    <xf numFmtId="0" fontId="45" fillId="0" borderId="87" xfId="0" applyFont="1" applyFill="1" applyBorder="1" applyAlignment="1">
      <alignment horizontal="left"/>
    </xf>
    <xf numFmtId="0" fontId="76" fillId="0" borderId="88" xfId="0" applyFont="1" applyFill="1" applyBorder="1" applyAlignment="1">
      <alignment horizontal="left"/>
    </xf>
    <xf numFmtId="0" fontId="14" fillId="0" borderId="87" xfId="0" applyFont="1" applyFill="1" applyBorder="1" applyAlignment="1">
      <alignment horizontal="left"/>
    </xf>
    <xf numFmtId="0" fontId="81" fillId="0" borderId="7" xfId="0" applyFont="1" applyFill="1" applyBorder="1" applyAlignment="1">
      <alignment horizontal="left"/>
    </xf>
    <xf numFmtId="0" fontId="27" fillId="0" borderId="77" xfId="0" applyFont="1" applyFill="1" applyBorder="1" applyAlignment="1">
      <alignment horizontal="left"/>
    </xf>
    <xf numFmtId="2" fontId="71" fillId="0" borderId="24" xfId="0" applyNumberFormat="1" applyFont="1" applyFill="1" applyBorder="1" applyAlignment="1">
      <alignment horizontal="left"/>
    </xf>
    <xf numFmtId="0" fontId="77" fillId="0" borderId="29" xfId="0" applyFont="1" applyFill="1" applyBorder="1" applyAlignment="1">
      <alignment horizontal="left"/>
    </xf>
    <xf numFmtId="165" fontId="77" fillId="0" borderId="0" xfId="0" applyNumberFormat="1" applyFont="1" applyFill="1" applyBorder="1" applyAlignment="1">
      <alignment horizontal="left"/>
    </xf>
    <xf numFmtId="0" fontId="2" fillId="0" borderId="79" xfId="0" applyFont="1" applyBorder="1"/>
    <xf numFmtId="2" fontId="35" fillId="0" borderId="0" xfId="0" applyNumberFormat="1" applyFont="1" applyBorder="1" applyAlignment="1">
      <alignment horizontal="center"/>
    </xf>
    <xf numFmtId="0" fontId="23" fillId="0" borderId="16" xfId="0" applyFont="1" applyFill="1" applyBorder="1"/>
    <xf numFmtId="0" fontId="23" fillId="0" borderId="32" xfId="0" applyFont="1" applyFill="1" applyBorder="1"/>
    <xf numFmtId="0" fontId="14" fillId="0" borderId="27" xfId="0" applyFont="1" applyBorder="1" applyAlignment="1">
      <alignment horizontal="left"/>
    </xf>
    <xf numFmtId="0" fontId="14" fillId="0" borderId="76" xfId="0" applyFont="1" applyFill="1" applyBorder="1" applyAlignment="1">
      <alignment horizontal="center"/>
    </xf>
    <xf numFmtId="0" fontId="14" fillId="0" borderId="76" xfId="0" applyFont="1" applyBorder="1" applyAlignment="1">
      <alignment horizontal="center"/>
    </xf>
    <xf numFmtId="0" fontId="2" fillId="0" borderId="89" xfId="0" applyFont="1" applyFill="1" applyBorder="1" applyAlignment="1">
      <alignment horizontal="left"/>
    </xf>
    <xf numFmtId="0" fontId="2" fillId="0" borderId="90" xfId="0" applyFont="1" applyFill="1" applyBorder="1"/>
    <xf numFmtId="0" fontId="45" fillId="0" borderId="90" xfId="0" applyFont="1" applyFill="1" applyBorder="1"/>
    <xf numFmtId="0" fontId="79" fillId="0" borderId="10" xfId="0" applyFont="1" applyFill="1" applyBorder="1"/>
    <xf numFmtId="0" fontId="21" fillId="0" borderId="90" xfId="0" applyFont="1" applyFill="1" applyBorder="1"/>
    <xf numFmtId="0" fontId="2" fillId="0" borderId="69" xfId="0" applyFont="1" applyFill="1" applyBorder="1" applyAlignment="1">
      <alignment horizontal="left"/>
    </xf>
    <xf numFmtId="0" fontId="50" fillId="0" borderId="15" xfId="0" applyFont="1" applyFill="1" applyBorder="1"/>
    <xf numFmtId="2" fontId="75" fillId="0" borderId="87" xfId="0" applyNumberFormat="1" applyFont="1" applyFill="1" applyBorder="1" applyAlignment="1">
      <alignment horizontal="left"/>
    </xf>
    <xf numFmtId="0" fontId="27" fillId="0" borderId="84" xfId="0" applyFont="1" applyFill="1" applyBorder="1" applyAlignment="1">
      <alignment horizontal="left"/>
    </xf>
    <xf numFmtId="0" fontId="2" fillId="0" borderId="65" xfId="0" applyFont="1" applyBorder="1"/>
    <xf numFmtId="0" fontId="24" fillId="0" borderId="0" xfId="0" applyFont="1" applyFill="1" applyBorder="1"/>
    <xf numFmtId="2" fontId="2" fillId="0" borderId="0" xfId="0" applyNumberFormat="1" applyFont="1" applyFill="1" applyBorder="1" applyAlignment="1">
      <alignment horizontal="center"/>
    </xf>
    <xf numFmtId="0" fontId="21" fillId="0" borderId="89" xfId="0" applyFont="1" applyFill="1" applyBorder="1" applyAlignment="1">
      <alignment horizontal="left"/>
    </xf>
    <xf numFmtId="0" fontId="93" fillId="0" borderId="0" xfId="0" applyFont="1" applyFill="1" applyBorder="1"/>
    <xf numFmtId="0" fontId="21" fillId="0" borderId="69" xfId="0" applyFont="1" applyFill="1" applyBorder="1" applyAlignment="1">
      <alignment horizontal="left"/>
    </xf>
    <xf numFmtId="0" fontId="14" fillId="0" borderId="76" xfId="0" applyFont="1" applyFill="1" applyBorder="1" applyAlignment="1">
      <alignment horizontal="left"/>
    </xf>
    <xf numFmtId="0" fontId="2" fillId="0" borderId="34" xfId="0" applyFont="1" applyFill="1" applyBorder="1"/>
    <xf numFmtId="0" fontId="2" fillId="0" borderId="50" xfId="0" applyFont="1" applyFill="1" applyBorder="1"/>
    <xf numFmtId="2" fontId="45" fillId="0" borderId="87" xfId="0" applyNumberFormat="1" applyFont="1" applyFill="1" applyBorder="1" applyAlignment="1">
      <alignment horizontal="left"/>
    </xf>
    <xf numFmtId="0" fontId="1" fillId="0" borderId="19" xfId="0" applyFont="1" applyFill="1" applyBorder="1"/>
    <xf numFmtId="0" fontId="0" fillId="0" borderId="68" xfId="0" applyBorder="1"/>
    <xf numFmtId="0" fontId="32" fillId="0" borderId="67" xfId="0" applyFont="1" applyBorder="1" applyAlignment="1">
      <alignment horizontal="left"/>
    </xf>
    <xf numFmtId="0" fontId="14" fillId="0" borderId="70" xfId="0" applyFont="1" applyFill="1" applyBorder="1"/>
    <xf numFmtId="0" fontId="17" fillId="0" borderId="26" xfId="0" applyFont="1" applyBorder="1"/>
    <xf numFmtId="0" fontId="2" fillId="0" borderId="89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96" fillId="0" borderId="26" xfId="0" applyFont="1" applyFill="1" applyBorder="1"/>
    <xf numFmtId="0" fontId="97" fillId="0" borderId="18" xfId="0" applyFont="1" applyFill="1" applyBorder="1"/>
    <xf numFmtId="0" fontId="2" fillId="0" borderId="69" xfId="0" applyFont="1" applyFill="1" applyBorder="1"/>
    <xf numFmtId="0" fontId="0" fillId="0" borderId="1" xfId="0" applyFill="1" applyBorder="1"/>
    <xf numFmtId="0" fontId="2" fillId="0" borderId="2" xfId="0" applyFont="1" applyBorder="1"/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164" fontId="14" fillId="0" borderId="92" xfId="0" applyNumberFormat="1" applyFont="1" applyFill="1" applyBorder="1" applyAlignment="1">
      <alignment horizontal="left"/>
    </xf>
    <xf numFmtId="0" fontId="2" fillId="0" borderId="95" xfId="0" applyFont="1" applyFill="1" applyBorder="1"/>
    <xf numFmtId="0" fontId="14" fillId="0" borderId="92" xfId="0" applyFont="1" applyFill="1" applyBorder="1" applyAlignment="1"/>
    <xf numFmtId="0" fontId="14" fillId="0" borderId="92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right"/>
    </xf>
    <xf numFmtId="164" fontId="14" fillId="0" borderId="92" xfId="0" applyNumberFormat="1" applyFont="1" applyFill="1" applyBorder="1" applyAlignment="1">
      <alignment horizontal="center"/>
    </xf>
    <xf numFmtId="0" fontId="2" fillId="0" borderId="94" xfId="0" applyFont="1" applyFill="1" applyBorder="1" applyAlignment="1">
      <alignment horizontal="center"/>
    </xf>
    <xf numFmtId="0" fontId="2" fillId="0" borderId="39" xfId="0" applyFont="1" applyFill="1" applyBorder="1"/>
    <xf numFmtId="0" fontId="0" fillId="0" borderId="24" xfId="0" applyBorder="1"/>
    <xf numFmtId="0" fontId="2" fillId="0" borderId="67" xfId="0" applyFont="1" applyBorder="1"/>
    <xf numFmtId="165" fontId="27" fillId="0" borderId="0" xfId="0" applyNumberFormat="1" applyFont="1" applyFill="1" applyBorder="1" applyAlignment="1">
      <alignment horizontal="left"/>
    </xf>
    <xf numFmtId="0" fontId="32" fillId="0" borderId="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89" fillId="0" borderId="0" xfId="0" applyFont="1" applyFill="1" applyBorder="1"/>
    <xf numFmtId="0" fontId="50" fillId="0" borderId="18" xfId="0" applyFont="1" applyBorder="1" applyAlignment="1">
      <alignment horizontal="left"/>
    </xf>
    <xf numFmtId="0" fontId="98" fillId="0" borderId="0" xfId="0" applyFont="1" applyFill="1" applyBorder="1"/>
    <xf numFmtId="0" fontId="47" fillId="0" borderId="0" xfId="0" applyFont="1" applyFill="1" applyBorder="1" applyAlignment="1">
      <alignment horizontal="left"/>
    </xf>
    <xf numFmtId="0" fontId="66" fillId="0" borderId="0" xfId="0" applyFont="1" applyFill="1" applyBorder="1"/>
    <xf numFmtId="165" fontId="83" fillId="0" borderId="0" xfId="0" applyNumberFormat="1" applyFont="1" applyFill="1" applyBorder="1" applyAlignment="1">
      <alignment horizontal="left"/>
    </xf>
    <xf numFmtId="0" fontId="95" fillId="0" borderId="0" xfId="0" applyFont="1" applyFill="1" applyBorder="1"/>
    <xf numFmtId="2" fontId="21" fillId="0" borderId="0" xfId="0" applyNumberFormat="1" applyFont="1" applyFill="1" applyBorder="1" applyAlignment="1">
      <alignment horizontal="left"/>
    </xf>
    <xf numFmtId="0" fontId="28" fillId="0" borderId="0" xfId="0" applyFont="1" applyFill="1" applyBorder="1"/>
    <xf numFmtId="0" fontId="94" fillId="0" borderId="0" xfId="0" applyFont="1" applyFill="1" applyBorder="1"/>
    <xf numFmtId="0" fontId="90" fillId="0" borderId="0" xfId="0" applyFont="1" applyFill="1" applyBorder="1" applyAlignment="1">
      <alignment horizontal="left"/>
    </xf>
    <xf numFmtId="0" fontId="68" fillId="0" borderId="0" xfId="0" applyFont="1"/>
    <xf numFmtId="0" fontId="2" fillId="0" borderId="96" xfId="0" applyFont="1" applyFill="1" applyBorder="1"/>
    <xf numFmtId="0" fontId="45" fillId="0" borderId="96" xfId="0" applyFont="1" applyFill="1" applyBorder="1"/>
    <xf numFmtId="0" fontId="17" fillId="0" borderId="33" xfId="0" applyFont="1" applyBorder="1" applyAlignment="1">
      <alignment horizontal="left"/>
    </xf>
    <xf numFmtId="0" fontId="21" fillId="0" borderId="96" xfId="0" applyFont="1" applyFill="1" applyBorder="1"/>
    <xf numFmtId="0" fontId="2" fillId="0" borderId="96" xfId="0" applyFont="1" applyBorder="1"/>
    <xf numFmtId="0" fontId="45" fillId="0" borderId="96" xfId="0" applyFont="1" applyBorder="1"/>
    <xf numFmtId="0" fontId="57" fillId="0" borderId="42" xfId="0" applyFont="1" applyFill="1" applyBorder="1" applyAlignment="1">
      <alignment horizontal="left"/>
    </xf>
    <xf numFmtId="0" fontId="2" fillId="0" borderId="100" xfId="0" applyFont="1" applyFill="1" applyBorder="1"/>
    <xf numFmtId="0" fontId="2" fillId="0" borderId="101" xfId="0" applyFont="1" applyFill="1" applyBorder="1" applyAlignment="1">
      <alignment horizontal="left"/>
    </xf>
    <xf numFmtId="0" fontId="27" fillId="0" borderId="102" xfId="0" applyFont="1" applyFill="1" applyBorder="1" applyAlignment="1">
      <alignment horizontal="left"/>
    </xf>
    <xf numFmtId="2" fontId="76" fillId="0" borderId="88" xfId="0" applyNumberFormat="1" applyFont="1" applyFill="1" applyBorder="1" applyAlignment="1">
      <alignment horizontal="left"/>
    </xf>
    <xf numFmtId="0" fontId="71" fillId="0" borderId="96" xfId="0" applyFont="1" applyFill="1" applyBorder="1"/>
    <xf numFmtId="0" fontId="77" fillId="0" borderId="102" xfId="0" applyFont="1" applyFill="1" applyBorder="1" applyAlignment="1">
      <alignment horizontal="left"/>
    </xf>
    <xf numFmtId="0" fontId="2" fillId="0" borderId="104" xfId="0" applyFont="1" applyFill="1" applyBorder="1"/>
    <xf numFmtId="0" fontId="2" fillId="0" borderId="81" xfId="0" applyFont="1" applyFill="1" applyBorder="1"/>
    <xf numFmtId="0" fontId="2" fillId="0" borderId="1" xfId="0" applyFont="1" applyFill="1" applyBorder="1"/>
    <xf numFmtId="0" fontId="21" fillId="0" borderId="100" xfId="0" applyFont="1" applyFill="1" applyBorder="1"/>
    <xf numFmtId="0" fontId="21" fillId="0" borderId="101" xfId="0" applyFont="1" applyFill="1" applyBorder="1" applyAlignment="1">
      <alignment horizontal="left"/>
    </xf>
    <xf numFmtId="0" fontId="14" fillId="0" borderId="99" xfId="0" applyFont="1" applyFill="1" applyBorder="1" applyAlignment="1">
      <alignment horizontal="left"/>
    </xf>
    <xf numFmtId="0" fontId="2" fillId="0" borderId="97" xfId="0" applyFont="1" applyFill="1" applyBorder="1"/>
    <xf numFmtId="0" fontId="32" fillId="0" borderId="96" xfId="0" applyFont="1" applyFill="1" applyBorder="1"/>
    <xf numFmtId="0" fontId="14" fillId="0" borderId="99" xfId="0" applyFont="1" applyBorder="1"/>
    <xf numFmtId="0" fontId="2" fillId="0" borderId="97" xfId="0" applyFont="1" applyBorder="1"/>
    <xf numFmtId="0" fontId="2" fillId="0" borderId="3" xfId="0" applyFont="1" applyBorder="1" applyAlignment="1">
      <alignment horizontal="right"/>
    </xf>
    <xf numFmtId="0" fontId="17" fillId="0" borderId="99" xfId="0" applyFont="1" applyFill="1" applyBorder="1"/>
    <xf numFmtId="0" fontId="71" fillId="0" borderId="105" xfId="0" applyFont="1" applyFill="1" applyBorder="1"/>
    <xf numFmtId="0" fontId="14" fillId="0" borderId="99" xfId="0" applyFont="1" applyFill="1" applyBorder="1" applyAlignment="1"/>
    <xf numFmtId="164" fontId="14" fillId="0" borderId="99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" fillId="0" borderId="107" xfId="0" applyFont="1" applyFill="1" applyBorder="1"/>
    <xf numFmtId="0" fontId="2" fillId="0" borderId="108" xfId="0" applyFont="1" applyFill="1" applyBorder="1" applyAlignment="1">
      <alignment horizontal="left"/>
    </xf>
    <xf numFmtId="0" fontId="2" fillId="0" borderId="112" xfId="0" applyFont="1" applyFill="1" applyBorder="1"/>
    <xf numFmtId="0" fontId="27" fillId="0" borderId="113" xfId="0" applyFont="1" applyFill="1" applyBorder="1" applyAlignment="1">
      <alignment horizontal="left"/>
    </xf>
    <xf numFmtId="0" fontId="81" fillId="0" borderId="113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center"/>
    </xf>
    <xf numFmtId="0" fontId="71" fillId="0" borderId="114" xfId="0" applyFont="1" applyFill="1" applyBorder="1" applyAlignment="1">
      <alignment horizontal="left"/>
    </xf>
    <xf numFmtId="0" fontId="27" fillId="0" borderId="115" xfId="0" applyFont="1" applyFill="1" applyBorder="1" applyAlignment="1">
      <alignment horizontal="left"/>
    </xf>
    <xf numFmtId="0" fontId="2" fillId="0" borderId="114" xfId="0" applyFont="1" applyFill="1" applyBorder="1"/>
    <xf numFmtId="0" fontId="2" fillId="0" borderId="114" xfId="0" applyFont="1" applyFill="1" applyBorder="1" applyAlignment="1">
      <alignment horizontal="left"/>
    </xf>
    <xf numFmtId="0" fontId="81" fillId="0" borderId="116" xfId="0" applyFont="1" applyFill="1" applyBorder="1" applyAlignment="1">
      <alignment horizontal="left"/>
    </xf>
    <xf numFmtId="0" fontId="21" fillId="0" borderId="114" xfId="0" applyFont="1" applyFill="1" applyBorder="1" applyAlignment="1">
      <alignment horizontal="left"/>
    </xf>
    <xf numFmtId="0" fontId="77" fillId="0" borderId="115" xfId="0" applyFont="1" applyFill="1" applyBorder="1" applyAlignment="1">
      <alignment horizontal="left"/>
    </xf>
    <xf numFmtId="0" fontId="53" fillId="0" borderId="114" xfId="0" applyFont="1" applyFill="1" applyBorder="1" applyAlignment="1">
      <alignment horizontal="left"/>
    </xf>
    <xf numFmtId="0" fontId="77" fillId="0" borderId="116" xfId="0" applyFont="1" applyFill="1" applyBorder="1" applyAlignment="1">
      <alignment horizontal="left"/>
    </xf>
    <xf numFmtId="0" fontId="21" fillId="0" borderId="112" xfId="0" applyFont="1" applyFill="1" applyBorder="1"/>
    <xf numFmtId="0" fontId="21" fillId="0" borderId="108" xfId="0" applyFont="1" applyFill="1" applyBorder="1" applyAlignment="1">
      <alignment horizontal="left"/>
    </xf>
    <xf numFmtId="0" fontId="14" fillId="0" borderId="114" xfId="0" applyFont="1" applyFill="1" applyBorder="1" applyAlignment="1">
      <alignment horizontal="left"/>
    </xf>
    <xf numFmtId="0" fontId="82" fillId="0" borderId="116" xfId="0" applyFont="1" applyFill="1" applyBorder="1" applyAlignment="1">
      <alignment horizontal="left"/>
    </xf>
    <xf numFmtId="0" fontId="21" fillId="0" borderId="114" xfId="0" applyFont="1" applyFill="1" applyBorder="1"/>
    <xf numFmtId="0" fontId="81" fillId="0" borderId="115" xfId="0" applyFont="1" applyFill="1" applyBorder="1" applyAlignment="1">
      <alignment horizontal="left"/>
    </xf>
    <xf numFmtId="0" fontId="21" fillId="0" borderId="110" xfId="0" applyFont="1" applyFill="1" applyBorder="1"/>
    <xf numFmtId="0" fontId="27" fillId="0" borderId="114" xfId="0" applyFont="1" applyFill="1" applyBorder="1" applyAlignment="1">
      <alignment horizontal="left"/>
    </xf>
    <xf numFmtId="167" fontId="14" fillId="0" borderId="114" xfId="0" applyNumberFormat="1" applyFont="1" applyFill="1" applyBorder="1" applyAlignment="1">
      <alignment horizontal="left"/>
    </xf>
    <xf numFmtId="0" fontId="47" fillId="0" borderId="0" xfId="0" applyFont="1" applyFill="1" applyBorder="1" applyAlignment="1">
      <alignment horizontal="center"/>
    </xf>
    <xf numFmtId="0" fontId="82" fillId="0" borderId="113" xfId="0" applyFont="1" applyFill="1" applyBorder="1" applyAlignment="1">
      <alignment horizontal="left"/>
    </xf>
    <xf numFmtId="0" fontId="27" fillId="0" borderId="116" xfId="0" applyFont="1" applyFill="1" applyBorder="1" applyAlignment="1">
      <alignment horizontal="left"/>
    </xf>
    <xf numFmtId="167" fontId="83" fillId="0" borderId="116" xfId="0" applyNumberFormat="1" applyFont="1" applyFill="1" applyBorder="1" applyAlignment="1">
      <alignment horizontal="left"/>
    </xf>
    <xf numFmtId="0" fontId="77" fillId="0" borderId="113" xfId="0" applyFont="1" applyFill="1" applyBorder="1" applyAlignment="1">
      <alignment horizontal="left"/>
    </xf>
    <xf numFmtId="0" fontId="2" fillId="0" borderId="110" xfId="0" applyFont="1" applyFill="1" applyBorder="1"/>
    <xf numFmtId="0" fontId="14" fillId="0" borderId="117" xfId="0" applyFont="1" applyFill="1" applyBorder="1" applyAlignment="1">
      <alignment horizontal="left"/>
    </xf>
    <xf numFmtId="0" fontId="2" fillId="0" borderId="106" xfId="0" applyFont="1" applyFill="1" applyBorder="1" applyAlignment="1">
      <alignment horizontal="left"/>
    </xf>
    <xf numFmtId="0" fontId="2" fillId="0" borderId="105" xfId="0" applyFont="1" applyFill="1" applyBorder="1"/>
    <xf numFmtId="2" fontId="77" fillId="0" borderId="0" xfId="0" applyNumberFormat="1" applyFont="1" applyFill="1" applyBorder="1" applyAlignment="1">
      <alignment horizontal="left"/>
    </xf>
    <xf numFmtId="0" fontId="42" fillId="0" borderId="114" xfId="0" applyFont="1" applyFill="1" applyBorder="1" applyAlignment="1">
      <alignment horizontal="left"/>
    </xf>
    <xf numFmtId="0" fontId="45" fillId="0" borderId="110" xfId="0" applyFont="1" applyFill="1" applyBorder="1"/>
    <xf numFmtId="0" fontId="45" fillId="0" borderId="114" xfId="0" applyFont="1" applyFill="1" applyBorder="1" applyAlignment="1">
      <alignment horizontal="left"/>
    </xf>
    <xf numFmtId="0" fontId="76" fillId="0" borderId="116" xfId="0" applyFont="1" applyFill="1" applyBorder="1" applyAlignment="1">
      <alignment horizontal="left"/>
    </xf>
    <xf numFmtId="0" fontId="14" fillId="0" borderId="99" xfId="0" applyFont="1" applyFill="1" applyBorder="1"/>
    <xf numFmtId="0" fontId="14" fillId="0" borderId="99" xfId="0" applyFont="1" applyFill="1" applyBorder="1" applyAlignment="1">
      <alignment horizontal="center"/>
    </xf>
    <xf numFmtId="1" fontId="2" fillId="0" borderId="114" xfId="0" applyNumberFormat="1" applyFont="1" applyFill="1" applyBorder="1" applyAlignment="1">
      <alignment horizontal="left"/>
    </xf>
    <xf numFmtId="0" fontId="2" fillId="0" borderId="101" xfId="0" applyFont="1" applyFill="1" applyBorder="1"/>
    <xf numFmtId="0" fontId="21" fillId="0" borderId="111" xfId="0" applyFont="1" applyFill="1" applyBorder="1" applyAlignment="1">
      <alignment horizontal="left"/>
    </xf>
    <xf numFmtId="0" fontId="32" fillId="0" borderId="114" xfId="0" applyFont="1" applyFill="1" applyBorder="1" applyAlignment="1">
      <alignment horizontal="left"/>
    </xf>
    <xf numFmtId="0" fontId="2" fillId="0" borderId="114" xfId="0" applyFont="1" applyBorder="1"/>
    <xf numFmtId="0" fontId="89" fillId="0" borderId="117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/>
    </xf>
    <xf numFmtId="0" fontId="77" fillId="0" borderId="109" xfId="0" applyFont="1" applyFill="1" applyBorder="1" applyAlignment="1">
      <alignment horizontal="left"/>
    </xf>
    <xf numFmtId="0" fontId="32" fillId="0" borderId="105" xfId="0" applyFont="1" applyFill="1" applyBorder="1"/>
    <xf numFmtId="164" fontId="14" fillId="0" borderId="99" xfId="0" applyNumberFormat="1" applyFont="1" applyFill="1" applyBorder="1" applyAlignment="1">
      <alignment horizontal="center"/>
    </xf>
    <xf numFmtId="0" fontId="1" fillId="0" borderId="34" xfId="0" applyFont="1" applyFill="1" applyBorder="1"/>
    <xf numFmtId="0" fontId="2" fillId="0" borderId="111" xfId="0" applyFont="1" applyFill="1" applyBorder="1" applyAlignment="1">
      <alignment horizontal="center"/>
    </xf>
    <xf numFmtId="0" fontId="53" fillId="0" borderId="96" xfId="0" applyFont="1" applyFill="1" applyBorder="1"/>
    <xf numFmtId="165" fontId="81" fillId="0" borderId="115" xfId="0" applyNumberFormat="1" applyFont="1" applyFill="1" applyBorder="1" applyAlignment="1">
      <alignment horizontal="left"/>
    </xf>
    <xf numFmtId="0" fontId="77" fillId="0" borderId="0" xfId="0" applyFont="1" applyFill="1" applyBorder="1"/>
    <xf numFmtId="2" fontId="79" fillId="0" borderId="0" xfId="0" applyNumberFormat="1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/>
    </xf>
    <xf numFmtId="0" fontId="7" fillId="0" borderId="114" xfId="0" applyFont="1" applyBorder="1"/>
    <xf numFmtId="0" fontId="0" fillId="0" borderId="114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14" xfId="0" applyBorder="1"/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49" fontId="14" fillId="0" borderId="0" xfId="0" applyNumberFormat="1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2" fontId="11" fillId="0" borderId="0" xfId="0" applyNumberFormat="1" applyFont="1"/>
    <xf numFmtId="0" fontId="69" fillId="0" borderId="0" xfId="0" applyFont="1"/>
    <xf numFmtId="2" fontId="14" fillId="0" borderId="0" xfId="0" applyNumberFormat="1" applyFont="1" applyAlignment="1">
      <alignment horizontal="center"/>
    </xf>
    <xf numFmtId="0" fontId="22" fillId="0" borderId="0" xfId="0" applyFont="1"/>
    <xf numFmtId="0" fontId="25" fillId="0" borderId="0" xfId="0" applyFont="1" applyAlignment="1">
      <alignment horizontal="center"/>
    </xf>
    <xf numFmtId="0" fontId="25" fillId="0" borderId="0" xfId="0" applyFont="1"/>
    <xf numFmtId="0" fontId="26" fillId="0" borderId="0" xfId="0" applyFont="1"/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166" fontId="30" fillId="0" borderId="0" xfId="0" applyNumberFormat="1" applyFont="1"/>
    <xf numFmtId="165" fontId="30" fillId="0" borderId="0" xfId="0" applyNumberFormat="1" applyFont="1"/>
    <xf numFmtId="2" fontId="30" fillId="0" borderId="0" xfId="0" applyNumberFormat="1" applyFont="1"/>
    <xf numFmtId="0" fontId="32" fillId="0" borderId="0" xfId="0" applyFont="1" applyAlignment="1">
      <alignment horizontal="left"/>
    </xf>
    <xf numFmtId="164" fontId="14" fillId="0" borderId="0" xfId="0" applyNumberFormat="1" applyFont="1" applyAlignment="1">
      <alignment horizontal="left"/>
    </xf>
    <xf numFmtId="0" fontId="14" fillId="0" borderId="117" xfId="0" applyFont="1" applyBorder="1" applyAlignment="1">
      <alignment horizontal="left"/>
    </xf>
    <xf numFmtId="0" fontId="17" fillId="0" borderId="117" xfId="0" applyFont="1" applyBorder="1" applyAlignment="1">
      <alignment horizontal="center"/>
    </xf>
    <xf numFmtId="166" fontId="17" fillId="0" borderId="108" xfId="0" applyNumberFormat="1" applyFont="1" applyBorder="1" applyAlignment="1">
      <alignment horizontal="center"/>
    </xf>
    <xf numFmtId="0" fontId="17" fillId="0" borderId="81" xfId="0" applyFont="1" applyBorder="1" applyAlignment="1">
      <alignment horizontal="center"/>
    </xf>
    <xf numFmtId="0" fontId="2" fillId="0" borderId="69" xfId="0" applyFont="1" applyBorder="1"/>
    <xf numFmtId="0" fontId="14" fillId="0" borderId="68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4" fillId="0" borderId="114" xfId="0" applyFont="1" applyBorder="1" applyAlignment="1">
      <alignment horizontal="center"/>
    </xf>
    <xf numFmtId="0" fontId="14" fillId="0" borderId="96" xfId="0" applyFont="1" applyBorder="1" applyAlignment="1">
      <alignment horizontal="center"/>
    </xf>
    <xf numFmtId="166" fontId="14" fillId="0" borderId="114" xfId="0" applyNumberFormat="1" applyFont="1" applyBorder="1" applyAlignment="1">
      <alignment horizontal="center"/>
    </xf>
    <xf numFmtId="0" fontId="14" fillId="0" borderId="99" xfId="0" applyFont="1" applyBorder="1" applyAlignment="1">
      <alignment horizontal="left"/>
    </xf>
    <xf numFmtId="0" fontId="2" fillId="0" borderId="101" xfId="0" applyFont="1" applyBorder="1"/>
    <xf numFmtId="2" fontId="88" fillId="2" borderId="100" xfId="0" applyNumberFormat="1" applyFont="1" applyFill="1" applyBorder="1" applyAlignment="1">
      <alignment horizontal="center"/>
    </xf>
    <xf numFmtId="2" fontId="88" fillId="2" borderId="101" xfId="0" applyNumberFormat="1" applyFont="1" applyFill="1" applyBorder="1" applyAlignment="1">
      <alignment horizontal="center"/>
    </xf>
    <xf numFmtId="165" fontId="88" fillId="2" borderId="98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2" fontId="19" fillId="0" borderId="0" xfId="0" applyNumberFormat="1" applyFont="1" applyFill="1" applyBorder="1" applyAlignment="1">
      <alignment horizontal="center"/>
    </xf>
    <xf numFmtId="0" fontId="2" fillId="0" borderId="110" xfId="0" applyFont="1" applyBorder="1"/>
    <xf numFmtId="0" fontId="2" fillId="0" borderId="116" xfId="0" applyFont="1" applyBorder="1" applyAlignment="1">
      <alignment horizontal="center"/>
    </xf>
    <xf numFmtId="0" fontId="2" fillId="0" borderId="111" xfId="0" applyFont="1" applyBorder="1" applyAlignment="1">
      <alignment horizontal="center"/>
    </xf>
    <xf numFmtId="0" fontId="17" fillId="0" borderId="114" xfId="0" applyFont="1" applyBorder="1" applyAlignment="1">
      <alignment horizontal="center"/>
    </xf>
    <xf numFmtId="0" fontId="17" fillId="0" borderId="96" xfId="0" applyFont="1" applyBorder="1" applyAlignment="1">
      <alignment horizontal="center"/>
    </xf>
    <xf numFmtId="2" fontId="14" fillId="0" borderId="111" xfId="0" applyNumberFormat="1" applyFont="1" applyBorder="1" applyAlignment="1">
      <alignment horizontal="center"/>
    </xf>
    <xf numFmtId="0" fontId="14" fillId="0" borderId="110" xfId="0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48" fillId="0" borderId="0" xfId="0" applyFont="1" applyFill="1" applyBorder="1" applyAlignment="1">
      <alignment horizontal="center"/>
    </xf>
    <xf numFmtId="2" fontId="48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2" fontId="39" fillId="0" borderId="0" xfId="0" applyNumberFormat="1" applyFont="1" applyFill="1" applyBorder="1" applyAlignment="1">
      <alignment horizontal="center"/>
    </xf>
    <xf numFmtId="1" fontId="39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4" fillId="0" borderId="96" xfId="0" applyFont="1" applyFill="1" applyBorder="1" applyAlignment="1">
      <alignment horizontal="center"/>
    </xf>
    <xf numFmtId="0" fontId="14" fillId="0" borderId="114" xfId="0" applyFont="1" applyFill="1" applyBorder="1" applyAlignment="1">
      <alignment horizontal="center"/>
    </xf>
    <xf numFmtId="0" fontId="14" fillId="0" borderId="108" xfId="0" applyFont="1" applyFill="1" applyBorder="1" applyAlignment="1">
      <alignment horizontal="center"/>
    </xf>
    <xf numFmtId="0" fontId="14" fillId="0" borderId="108" xfId="0" applyFont="1" applyBorder="1" applyAlignment="1">
      <alignment horizontal="center"/>
    </xf>
    <xf numFmtId="0" fontId="14" fillId="0" borderId="110" xfId="0" applyFont="1" applyFill="1" applyBorder="1" applyAlignment="1">
      <alignment horizontal="center"/>
    </xf>
    <xf numFmtId="0" fontId="2" fillId="0" borderId="116" xfId="0" applyFont="1" applyFill="1" applyBorder="1" applyAlignment="1">
      <alignment horizontal="center"/>
    </xf>
    <xf numFmtId="0" fontId="17" fillId="0" borderId="117" xfId="0" applyFont="1" applyFill="1" applyBorder="1" applyAlignment="1">
      <alignment horizontal="center"/>
    </xf>
    <xf numFmtId="166" fontId="17" fillId="0" borderId="108" xfId="0" applyNumberFormat="1" applyFont="1" applyFill="1" applyBorder="1" applyAlignment="1">
      <alignment horizontal="center"/>
    </xf>
    <xf numFmtId="0" fontId="14" fillId="0" borderId="68" xfId="0" applyFont="1" applyFill="1" applyBorder="1" applyAlignment="1">
      <alignment horizontal="center"/>
    </xf>
    <xf numFmtId="0" fontId="14" fillId="0" borderId="69" xfId="0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70" fillId="0" borderId="0" xfId="0" applyFont="1" applyFill="1" applyBorder="1"/>
    <xf numFmtId="0" fontId="91" fillId="0" borderId="0" xfId="0" applyFont="1" applyFill="1" applyBorder="1" applyAlignment="1">
      <alignment horizontal="center"/>
    </xf>
    <xf numFmtId="0" fontId="99" fillId="0" borderId="0" xfId="0" applyFont="1" applyFill="1" applyBorder="1" applyAlignment="1">
      <alignment horizontal="center"/>
    </xf>
    <xf numFmtId="166" fontId="54" fillId="0" borderId="0" xfId="0" applyNumberFormat="1" applyFont="1" applyFill="1" applyBorder="1" applyAlignment="1">
      <alignment horizontal="center"/>
    </xf>
    <xf numFmtId="0" fontId="74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45" fillId="0" borderId="0" xfId="0" applyNumberFormat="1" applyFont="1" applyFill="1" applyBorder="1" applyAlignment="1">
      <alignment horizontal="right"/>
    </xf>
    <xf numFmtId="0" fontId="71" fillId="0" borderId="67" xfId="0" applyFont="1" applyFill="1" applyBorder="1"/>
    <xf numFmtId="0" fontId="2" fillId="0" borderId="106" xfId="0" applyFont="1" applyFill="1" applyBorder="1" applyAlignment="1">
      <alignment horizontal="center"/>
    </xf>
    <xf numFmtId="0" fontId="21" fillId="0" borderId="89" xfId="0" applyFont="1" applyFill="1" applyBorder="1" applyAlignment="1">
      <alignment horizontal="center"/>
    </xf>
    <xf numFmtId="0" fontId="0" fillId="0" borderId="108" xfId="0" applyBorder="1"/>
    <xf numFmtId="0" fontId="2" fillId="0" borderId="81" xfId="0" applyFont="1" applyBorder="1"/>
    <xf numFmtId="0" fontId="14" fillId="0" borderId="81" xfId="0" applyFont="1" applyBorder="1" applyAlignment="1">
      <alignment horizontal="center"/>
    </xf>
    <xf numFmtId="0" fontId="17" fillId="0" borderId="96" xfId="0" applyFont="1" applyFill="1" applyBorder="1" applyAlignment="1">
      <alignment horizontal="center"/>
    </xf>
    <xf numFmtId="0" fontId="17" fillId="0" borderId="114" xfId="0" applyFont="1" applyFill="1" applyBorder="1" applyAlignment="1">
      <alignment horizontal="center"/>
    </xf>
    <xf numFmtId="0" fontId="14" fillId="0" borderId="100" xfId="0" applyFont="1" applyFill="1" applyBorder="1" applyAlignment="1">
      <alignment horizontal="center"/>
    </xf>
    <xf numFmtId="2" fontId="14" fillId="0" borderId="101" xfId="0" applyNumberFormat="1" applyFont="1" applyFill="1" applyBorder="1" applyAlignment="1">
      <alignment horizontal="center"/>
    </xf>
    <xf numFmtId="0" fontId="14" fillId="0" borderId="101" xfId="0" applyFont="1" applyFill="1" applyBorder="1" applyAlignment="1">
      <alignment horizontal="center"/>
    </xf>
    <xf numFmtId="0" fontId="17" fillId="0" borderId="18" xfId="0" applyFont="1" applyFill="1" applyBorder="1"/>
    <xf numFmtId="0" fontId="2" fillId="0" borderId="105" xfId="0" applyFont="1" applyBorder="1"/>
    <xf numFmtId="0" fontId="72" fillId="0" borderId="18" xfId="0" applyFont="1" applyBorder="1"/>
    <xf numFmtId="0" fontId="0" fillId="0" borderId="3" xfId="0" applyFill="1" applyBorder="1" applyAlignment="1">
      <alignment horizontal="left"/>
    </xf>
    <xf numFmtId="0" fontId="79" fillId="0" borderId="116" xfId="0" applyFont="1" applyFill="1" applyBorder="1" applyAlignment="1">
      <alignment horizontal="left"/>
    </xf>
    <xf numFmtId="0" fontId="2" fillId="0" borderId="100" xfId="0" applyFont="1" applyBorder="1"/>
    <xf numFmtId="0" fontId="2" fillId="0" borderId="97" xfId="0" applyFont="1" applyBorder="1" applyAlignment="1">
      <alignment horizontal="center"/>
    </xf>
    <xf numFmtId="0" fontId="71" fillId="0" borderId="0" xfId="0" applyFont="1" applyFill="1" applyBorder="1" applyAlignment="1">
      <alignment horizontal="center"/>
    </xf>
    <xf numFmtId="2" fontId="0" fillId="0" borderId="114" xfId="0" applyNumberFormat="1" applyBorder="1"/>
    <xf numFmtId="0" fontId="0" fillId="0" borderId="33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92" xfId="0" applyBorder="1" applyAlignment="1">
      <alignment horizontal="center"/>
    </xf>
    <xf numFmtId="0" fontId="7" fillId="0" borderId="29" xfId="0" applyFont="1" applyBorder="1"/>
    <xf numFmtId="0" fontId="7" fillId="0" borderId="86" xfId="0" applyFont="1" applyBorder="1"/>
    <xf numFmtId="0" fontId="7" fillId="0" borderId="86" xfId="0" applyFont="1" applyBorder="1" applyAlignment="1">
      <alignment horizontal="center"/>
    </xf>
    <xf numFmtId="0" fontId="7" fillId="0" borderId="31" xfId="0" applyFont="1" applyBorder="1"/>
    <xf numFmtId="0" fontId="7" fillId="0" borderId="24" xfId="0" applyFont="1" applyBorder="1"/>
    <xf numFmtId="0" fontId="7" fillId="0" borderId="101" xfId="0" applyFont="1" applyBorder="1"/>
    <xf numFmtId="0" fontId="2" fillId="0" borderId="27" xfId="0" applyFont="1" applyBorder="1" applyAlignment="1">
      <alignment horizontal="center"/>
    </xf>
    <xf numFmtId="0" fontId="2" fillId="0" borderId="62" xfId="0" applyFont="1" applyBorder="1"/>
    <xf numFmtId="0" fontId="0" fillId="0" borderId="0" xfId="0" applyFont="1"/>
    <xf numFmtId="0" fontId="0" fillId="0" borderId="111" xfId="0" applyBorder="1"/>
    <xf numFmtId="0" fontId="0" fillId="0" borderId="2" xfId="0" applyBorder="1" applyAlignment="1">
      <alignment horizontal="center"/>
    </xf>
    <xf numFmtId="0" fontId="50" fillId="0" borderId="28" xfId="0" applyFont="1" applyFill="1" applyBorder="1" applyAlignment="1"/>
    <xf numFmtId="0" fontId="0" fillId="0" borderId="0" xfId="0" applyFill="1" applyAlignment="1">
      <alignment horizontal="center"/>
    </xf>
    <xf numFmtId="2" fontId="18" fillId="0" borderId="73" xfId="0" applyNumberFormat="1" applyFont="1" applyBorder="1" applyAlignment="1">
      <alignment horizontal="center"/>
    </xf>
    <xf numFmtId="2" fontId="18" fillId="0" borderId="115" xfId="0" applyNumberFormat="1" applyFont="1" applyBorder="1" applyAlignment="1">
      <alignment horizontal="center"/>
    </xf>
    <xf numFmtId="2" fontId="18" fillId="0" borderId="115" xfId="0" applyNumberFormat="1" applyFont="1" applyFill="1" applyBorder="1" applyAlignment="1">
      <alignment horizontal="center"/>
    </xf>
    <xf numFmtId="2" fontId="34" fillId="0" borderId="7" xfId="0" applyNumberFormat="1" applyFont="1" applyBorder="1" applyAlignment="1">
      <alignment horizontal="center" vertical="center"/>
    </xf>
    <xf numFmtId="2" fontId="18" fillId="0" borderId="109" xfId="0" applyNumberFormat="1" applyFont="1" applyFill="1" applyBorder="1" applyAlignment="1">
      <alignment horizontal="center"/>
    </xf>
    <xf numFmtId="2" fontId="18" fillId="0" borderId="73" xfId="0" applyNumberFormat="1" applyFont="1" applyFill="1" applyBorder="1" applyAlignment="1">
      <alignment horizontal="center"/>
    </xf>
    <xf numFmtId="2" fontId="34" fillId="0" borderId="7" xfId="0" applyNumberFormat="1" applyFont="1" applyBorder="1" applyAlignment="1">
      <alignment horizontal="center"/>
    </xf>
    <xf numFmtId="2" fontId="88" fillId="0" borderId="0" xfId="0" applyNumberFormat="1" applyFont="1" applyFill="1" applyBorder="1" applyAlignment="1">
      <alignment horizontal="center"/>
    </xf>
    <xf numFmtId="1" fontId="88" fillId="0" borderId="0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8" fillId="0" borderId="34" xfId="0" applyFont="1" applyBorder="1" applyAlignment="1">
      <alignment horizontal="center"/>
    </xf>
    <xf numFmtId="0" fontId="34" fillId="0" borderId="34" xfId="0" applyFont="1" applyFill="1" applyBorder="1" applyAlignment="1">
      <alignment horizontal="center"/>
    </xf>
    <xf numFmtId="0" fontId="34" fillId="0" borderId="9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2" fontId="35" fillId="0" borderId="27" xfId="0" applyNumberFormat="1" applyFont="1" applyBorder="1" applyAlignment="1">
      <alignment horizontal="center" vertical="center" wrapText="1"/>
    </xf>
    <xf numFmtId="0" fontId="102" fillId="0" borderId="27" xfId="0" applyFont="1" applyBorder="1" applyAlignment="1">
      <alignment horizontal="center" vertical="center"/>
    </xf>
    <xf numFmtId="0" fontId="8" fillId="0" borderId="9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0" fontId="47" fillId="0" borderId="27" xfId="0" applyFont="1" applyBorder="1" applyAlignment="1">
      <alignment horizontal="center"/>
    </xf>
    <xf numFmtId="0" fontId="50" fillId="0" borderId="2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8" fillId="0" borderId="16" xfId="0" applyFont="1" applyBorder="1"/>
    <xf numFmtId="0" fontId="8" fillId="0" borderId="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50" fillId="0" borderId="26" xfId="0" applyFont="1" applyBorder="1" applyAlignment="1">
      <alignment horizontal="left"/>
    </xf>
    <xf numFmtId="0" fontId="34" fillId="0" borderId="27" xfId="0" applyFont="1" applyBorder="1" applyAlignment="1">
      <alignment horizontal="left"/>
    </xf>
    <xf numFmtId="0" fontId="8" fillId="0" borderId="42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14" fillId="0" borderId="112" xfId="0" applyFont="1" applyFill="1" applyBorder="1" applyAlignment="1">
      <alignment horizontal="center"/>
    </xf>
    <xf numFmtId="0" fontId="20" fillId="2" borderId="15" xfId="0" applyFont="1" applyFill="1" applyBorder="1" applyAlignment="1">
      <alignment horizontal="left"/>
    </xf>
    <xf numFmtId="0" fontId="46" fillId="0" borderId="18" xfId="0" applyFont="1" applyBorder="1" applyAlignment="1">
      <alignment horizontal="center"/>
    </xf>
    <xf numFmtId="0" fontId="47" fillId="0" borderId="26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47" fillId="0" borderId="9" xfId="0" applyFont="1" applyBorder="1"/>
    <xf numFmtId="0" fontId="10" fillId="0" borderId="9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50" fillId="0" borderId="2" xfId="0" applyFont="1" applyBorder="1" applyAlignment="1">
      <alignment horizontal="center" vertical="center"/>
    </xf>
    <xf numFmtId="1" fontId="10" fillId="0" borderId="7" xfId="0" applyNumberFormat="1" applyFont="1" applyBorder="1" applyAlignment="1">
      <alignment horizontal="center"/>
    </xf>
    <xf numFmtId="0" fontId="0" fillId="0" borderId="28" xfId="0" applyBorder="1" applyAlignment="1">
      <alignment horizontal="left"/>
    </xf>
    <xf numFmtId="0" fontId="32" fillId="0" borderId="67" xfId="0" applyFont="1" applyBorder="1"/>
    <xf numFmtId="0" fontId="32" fillId="0" borderId="97" xfId="0" applyFont="1" applyBorder="1" applyAlignment="1">
      <alignment horizontal="left"/>
    </xf>
    <xf numFmtId="165" fontId="10" fillId="0" borderId="7" xfId="0" applyNumberFormat="1" applyFont="1" applyBorder="1" applyAlignment="1">
      <alignment horizontal="center"/>
    </xf>
    <xf numFmtId="0" fontId="33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9" fontId="35" fillId="0" borderId="81" xfId="0" applyNumberFormat="1" applyFont="1" applyBorder="1" applyAlignment="1">
      <alignment horizontal="center"/>
    </xf>
    <xf numFmtId="0" fontId="35" fillId="0" borderId="0" xfId="0" applyFont="1" applyBorder="1" applyAlignment="1">
      <alignment horizontal="right"/>
    </xf>
    <xf numFmtId="9" fontId="35" fillId="4" borderId="115" xfId="0" applyNumberFormat="1" applyFont="1" applyFill="1" applyBorder="1" applyAlignment="1">
      <alignment horizontal="center"/>
    </xf>
    <xf numFmtId="0" fontId="35" fillId="0" borderId="111" xfId="0" applyFont="1" applyBorder="1" applyAlignment="1">
      <alignment horizontal="right"/>
    </xf>
    <xf numFmtId="0" fontId="40" fillId="3" borderId="93" xfId="0" applyFont="1" applyFill="1" applyBorder="1" applyAlignment="1">
      <alignment horizontal="right"/>
    </xf>
    <xf numFmtId="0" fontId="36" fillId="0" borderId="23" xfId="0" applyFont="1" applyBorder="1" applyAlignment="1">
      <alignment horizontal="center"/>
    </xf>
    <xf numFmtId="1" fontId="36" fillId="0" borderId="25" xfId="0" applyNumberFormat="1" applyFont="1" applyBorder="1" applyAlignment="1">
      <alignment horizontal="center"/>
    </xf>
    <xf numFmtId="0" fontId="37" fillId="0" borderId="96" xfId="0" applyFont="1" applyBorder="1" applyAlignment="1">
      <alignment horizontal="right"/>
    </xf>
    <xf numFmtId="0" fontId="37" fillId="0" borderId="114" xfId="0" applyFont="1" applyBorder="1" applyAlignment="1">
      <alignment horizontal="right"/>
    </xf>
    <xf numFmtId="165" fontId="35" fillId="0" borderId="96" xfId="0" applyNumberFormat="1" applyFont="1" applyBorder="1" applyAlignment="1">
      <alignment horizontal="center"/>
    </xf>
    <xf numFmtId="165" fontId="35" fillId="0" borderId="114" xfId="0" applyNumberFormat="1" applyFont="1" applyBorder="1" applyAlignment="1">
      <alignment horizontal="center"/>
    </xf>
    <xf numFmtId="1" fontId="35" fillId="0" borderId="114" xfId="0" applyNumberFormat="1" applyFont="1" applyBorder="1" applyAlignment="1">
      <alignment horizontal="center"/>
    </xf>
    <xf numFmtId="1" fontId="35" fillId="0" borderId="116" xfId="0" applyNumberFormat="1" applyFont="1" applyBorder="1" applyAlignment="1">
      <alignment horizontal="center"/>
    </xf>
    <xf numFmtId="2" fontId="61" fillId="3" borderId="101" xfId="0" applyNumberFormat="1" applyFont="1" applyFill="1" applyBorder="1" applyAlignment="1">
      <alignment horizontal="center"/>
    </xf>
    <xf numFmtId="0" fontId="50" fillId="0" borderId="1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9" fontId="35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left"/>
    </xf>
    <xf numFmtId="0" fontId="11" fillId="0" borderId="18" xfId="0" applyFont="1" applyBorder="1"/>
    <xf numFmtId="0" fontId="57" fillId="0" borderId="0" xfId="0" applyFont="1"/>
    <xf numFmtId="165" fontId="36" fillId="0" borderId="0" xfId="0" applyNumberFormat="1" applyFont="1" applyFill="1" applyBorder="1" applyAlignment="1">
      <alignment horizontal="center"/>
    </xf>
    <xf numFmtId="1" fontId="36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right"/>
    </xf>
    <xf numFmtId="1" fontId="35" fillId="0" borderId="0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50" fillId="0" borderId="26" xfId="0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34" fillId="0" borderId="9" xfId="0" applyFont="1" applyBorder="1" applyAlignment="1">
      <alignment horizontal="center"/>
    </xf>
    <xf numFmtId="0" fontId="50" fillId="0" borderId="26" xfId="0" applyFont="1" applyBorder="1" applyAlignment="1">
      <alignment horizontal="center" vertical="center"/>
    </xf>
    <xf numFmtId="0" fontId="34" fillId="0" borderId="26" xfId="0" applyFont="1" applyFill="1" applyBorder="1" applyAlignment="1">
      <alignment horizontal="center"/>
    </xf>
    <xf numFmtId="0" fontId="34" fillId="0" borderId="27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/>
    </xf>
    <xf numFmtId="166" fontId="14" fillId="0" borderId="54" xfId="0" applyNumberFormat="1" applyFont="1" applyFill="1" applyBorder="1" applyAlignment="1">
      <alignment horizontal="center"/>
    </xf>
    <xf numFmtId="0" fontId="7" fillId="0" borderId="96" xfId="0" applyFont="1" applyBorder="1" applyAlignment="1">
      <alignment horizontal="center"/>
    </xf>
    <xf numFmtId="2" fontId="36" fillId="0" borderId="0" xfId="0" applyNumberFormat="1" applyFont="1" applyFill="1" applyBorder="1" applyAlignment="1">
      <alignment horizontal="center"/>
    </xf>
    <xf numFmtId="0" fontId="1" fillId="0" borderId="18" xfId="0" applyFont="1" applyBorder="1"/>
    <xf numFmtId="0" fontId="14" fillId="0" borderId="65" xfId="0" applyFont="1" applyBorder="1" applyAlignment="1">
      <alignment horizontal="right"/>
    </xf>
    <xf numFmtId="0" fontId="14" fillId="0" borderId="97" xfId="0" applyFont="1" applyBorder="1" applyAlignment="1">
      <alignment horizontal="right"/>
    </xf>
    <xf numFmtId="0" fontId="14" fillId="0" borderId="105" xfId="0" applyFont="1" applyBorder="1" applyAlignment="1">
      <alignment horizontal="right"/>
    </xf>
    <xf numFmtId="0" fontId="14" fillId="0" borderId="67" xfId="0" applyFont="1" applyBorder="1" applyAlignment="1">
      <alignment horizontal="right"/>
    </xf>
    <xf numFmtId="0" fontId="14" fillId="0" borderId="97" xfId="0" applyFont="1" applyFill="1" applyBorder="1" applyAlignment="1">
      <alignment horizontal="right"/>
    </xf>
    <xf numFmtId="164" fontId="14" fillId="0" borderId="95" xfId="0" applyNumberFormat="1" applyFont="1" applyBorder="1" applyAlignment="1">
      <alignment horizontal="right"/>
    </xf>
    <xf numFmtId="0" fontId="17" fillId="0" borderId="65" xfId="0" applyFont="1" applyBorder="1" applyAlignment="1">
      <alignment horizontal="right"/>
    </xf>
    <xf numFmtId="0" fontId="0" fillId="0" borderId="67" xfId="0" applyBorder="1" applyAlignment="1">
      <alignment horizontal="right"/>
    </xf>
    <xf numFmtId="0" fontId="17" fillId="0" borderId="67" xfId="0" applyFont="1" applyBorder="1" applyAlignment="1">
      <alignment horizontal="right"/>
    </xf>
    <xf numFmtId="0" fontId="17" fillId="0" borderId="97" xfId="0" applyFont="1" applyBorder="1" applyAlignment="1">
      <alignment horizontal="right"/>
    </xf>
    <xf numFmtId="0" fontId="14" fillId="0" borderId="67" xfId="0" applyFont="1" applyFill="1" applyBorder="1" applyAlignment="1">
      <alignment horizontal="right"/>
    </xf>
    <xf numFmtId="164" fontId="14" fillId="0" borderId="97" xfId="0" applyNumberFormat="1" applyFont="1" applyBorder="1" applyAlignment="1">
      <alignment horizontal="right"/>
    </xf>
    <xf numFmtId="164" fontId="14" fillId="0" borderId="95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1" fontId="35" fillId="0" borderId="23" xfId="0" applyNumberFormat="1" applyFont="1" applyBorder="1" applyAlignment="1">
      <alignment horizontal="center"/>
    </xf>
    <xf numFmtId="1" fontId="35" fillId="0" borderId="112" xfId="0" applyNumberFormat="1" applyFont="1" applyBorder="1" applyAlignment="1">
      <alignment horizontal="center"/>
    </xf>
    <xf numFmtId="1" fontId="35" fillId="0" borderId="74" xfId="0" applyNumberFormat="1" applyFont="1" applyBorder="1" applyAlignment="1">
      <alignment horizontal="center"/>
    </xf>
    <xf numFmtId="1" fontId="35" fillId="0" borderId="96" xfId="0" applyNumberFormat="1" applyFont="1" applyBorder="1" applyAlignment="1">
      <alignment horizontal="center"/>
    </xf>
    <xf numFmtId="1" fontId="35" fillId="0" borderId="112" xfId="0" applyNumberFormat="1" applyFont="1" applyFill="1" applyBorder="1" applyAlignment="1">
      <alignment horizontal="center"/>
    </xf>
    <xf numFmtId="0" fontId="46" fillId="0" borderId="18" xfId="0" applyFont="1" applyBorder="1" applyAlignment="1">
      <alignment horizontal="left"/>
    </xf>
    <xf numFmtId="0" fontId="47" fillId="0" borderId="19" xfId="0" applyFont="1" applyBorder="1" applyAlignment="1">
      <alignment horizontal="left"/>
    </xf>
    <xf numFmtId="0" fontId="48" fillId="0" borderId="3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0" fillId="0" borderId="19" xfId="0" applyFill="1" applyBorder="1" applyAlignment="1">
      <alignment horizontal="left"/>
    </xf>
    <xf numFmtId="0" fontId="7" fillId="0" borderId="26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0" borderId="28" xfId="0" applyFont="1" applyBorder="1" applyAlignment="1">
      <alignment horizontal="center"/>
    </xf>
    <xf numFmtId="166" fontId="0" fillId="0" borderId="25" xfId="0" applyNumberFormat="1" applyFill="1" applyBorder="1"/>
    <xf numFmtId="0" fontId="0" fillId="0" borderId="113" xfId="0" applyBorder="1" applyAlignment="1">
      <alignment horizontal="left"/>
    </xf>
    <xf numFmtId="0" fontId="14" fillId="0" borderId="105" xfId="0" applyFont="1" applyFill="1" applyBorder="1" applyAlignment="1">
      <alignment horizontal="right"/>
    </xf>
    <xf numFmtId="0" fontId="12" fillId="0" borderId="0" xfId="0" applyFont="1" applyFill="1" applyBorder="1"/>
    <xf numFmtId="0" fontId="71" fillId="0" borderId="0" xfId="0" applyFont="1" applyFill="1" applyBorder="1"/>
    <xf numFmtId="0" fontId="14" fillId="0" borderId="95" xfId="0" applyFont="1" applyBorder="1" applyAlignment="1">
      <alignment horizontal="right"/>
    </xf>
    <xf numFmtId="1" fontId="103" fillId="0" borderId="112" xfId="0" applyNumberFormat="1" applyFont="1" applyBorder="1" applyAlignment="1">
      <alignment horizontal="center"/>
    </xf>
    <xf numFmtId="1" fontId="103" fillId="0" borderId="74" xfId="0" applyNumberFormat="1" applyFont="1" applyBorder="1" applyAlignment="1">
      <alignment horizontal="center"/>
    </xf>
    <xf numFmtId="1" fontId="103" fillId="0" borderId="96" xfId="0" applyNumberFormat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32" fillId="0" borderId="99" xfId="0" applyFont="1" applyBorder="1" applyAlignment="1">
      <alignment horizontal="center"/>
    </xf>
    <xf numFmtId="0" fontId="7" fillId="0" borderId="117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1" fontId="35" fillId="0" borderId="96" xfId="0" applyNumberFormat="1" applyFont="1" applyFill="1" applyBorder="1" applyAlignment="1">
      <alignment horizontal="center"/>
    </xf>
    <xf numFmtId="0" fontId="54" fillId="0" borderId="33" xfId="0" applyFont="1" applyBorder="1" applyAlignment="1">
      <alignment horizontal="center"/>
    </xf>
    <xf numFmtId="0" fontId="1" fillId="0" borderId="99" xfId="0" applyFont="1" applyBorder="1" applyAlignment="1">
      <alignment horizontal="center"/>
    </xf>
    <xf numFmtId="166" fontId="0" fillId="0" borderId="116" xfId="0" applyNumberFormat="1" applyFill="1" applyBorder="1"/>
    <xf numFmtId="166" fontId="36" fillId="3" borderId="100" xfId="0" applyNumberFormat="1" applyFont="1" applyFill="1" applyBorder="1" applyAlignment="1">
      <alignment horizontal="center"/>
    </xf>
    <xf numFmtId="166" fontId="36" fillId="3" borderId="101" xfId="0" applyNumberFormat="1" applyFont="1" applyFill="1" applyBorder="1" applyAlignment="1">
      <alignment horizontal="center"/>
    </xf>
    <xf numFmtId="1" fontId="35" fillId="0" borderId="105" xfId="0" applyNumberFormat="1" applyFont="1" applyBorder="1" applyAlignment="1">
      <alignment horizontal="center"/>
    </xf>
    <xf numFmtId="1" fontId="35" fillId="0" borderId="67" xfId="0" applyNumberFormat="1" applyFont="1" applyBorder="1" applyAlignment="1">
      <alignment horizontal="center"/>
    </xf>
    <xf numFmtId="1" fontId="35" fillId="0" borderId="97" xfId="0" applyNumberFormat="1" applyFont="1" applyBorder="1" applyAlignment="1">
      <alignment horizontal="center"/>
    </xf>
    <xf numFmtId="1" fontId="35" fillId="0" borderId="97" xfId="0" applyNumberFormat="1" applyFont="1" applyFill="1" applyBorder="1" applyAlignment="1">
      <alignment horizontal="center"/>
    </xf>
    <xf numFmtId="1" fontId="35" fillId="0" borderId="105" xfId="0" applyNumberFormat="1" applyFont="1" applyFill="1" applyBorder="1" applyAlignment="1">
      <alignment horizontal="center"/>
    </xf>
    <xf numFmtId="0" fontId="14" fillId="0" borderId="27" xfId="0" applyFont="1" applyBorder="1" applyAlignment="1">
      <alignment horizontal="right"/>
    </xf>
    <xf numFmtId="1" fontId="35" fillId="0" borderId="99" xfId="0" applyNumberFormat="1" applyFont="1" applyFill="1" applyBorder="1" applyAlignment="1">
      <alignment horizontal="center"/>
    </xf>
    <xf numFmtId="1" fontId="35" fillId="0" borderId="117" xfId="0" applyNumberFormat="1" applyFont="1" applyFill="1" applyBorder="1" applyAlignment="1">
      <alignment horizontal="center"/>
    </xf>
    <xf numFmtId="1" fontId="35" fillId="0" borderId="33" xfId="0" applyNumberFormat="1" applyFont="1" applyBorder="1" applyAlignment="1">
      <alignment horizontal="center"/>
    </xf>
    <xf numFmtId="1" fontId="35" fillId="0" borderId="99" xfId="0" applyNumberFormat="1" applyFont="1" applyBorder="1" applyAlignment="1">
      <alignment horizontal="center"/>
    </xf>
    <xf numFmtId="0" fontId="14" fillId="0" borderId="2" xfId="0" applyFont="1" applyBorder="1" applyAlignment="1">
      <alignment horizontal="right"/>
    </xf>
    <xf numFmtId="49" fontId="14" fillId="0" borderId="97" xfId="0" applyNumberFormat="1" applyFont="1" applyFill="1" applyBorder="1" applyAlignment="1">
      <alignment horizontal="right"/>
    </xf>
    <xf numFmtId="1" fontId="35" fillId="0" borderId="33" xfId="0" applyNumberFormat="1" applyFont="1" applyFill="1" applyBorder="1" applyAlignment="1">
      <alignment horizontal="center"/>
    </xf>
    <xf numFmtId="1" fontId="35" fillId="0" borderId="92" xfId="0" applyNumberFormat="1" applyFont="1" applyBorder="1" applyAlignment="1">
      <alignment horizontal="center"/>
    </xf>
    <xf numFmtId="164" fontId="14" fillId="0" borderId="65" xfId="0" applyNumberFormat="1" applyFont="1" applyBorder="1" applyAlignment="1">
      <alignment horizontal="right"/>
    </xf>
    <xf numFmtId="0" fontId="72" fillId="0" borderId="2" xfId="0" applyFont="1" applyBorder="1" applyAlignment="1">
      <alignment horizontal="right"/>
    </xf>
    <xf numFmtId="2" fontId="14" fillId="0" borderId="99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14" fillId="0" borderId="99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76" fillId="0" borderId="7" xfId="0" applyFont="1" applyFill="1" applyBorder="1" applyAlignment="1">
      <alignment horizontal="left"/>
    </xf>
    <xf numFmtId="0" fontId="76" fillId="0" borderId="115" xfId="0" applyFont="1" applyFill="1" applyBorder="1" applyAlignment="1">
      <alignment horizontal="left"/>
    </xf>
    <xf numFmtId="0" fontId="45" fillId="0" borderId="24" xfId="0" applyFont="1" applyFill="1" applyBorder="1"/>
    <xf numFmtId="0" fontId="0" fillId="0" borderId="41" xfId="0" applyFill="1" applyBorder="1"/>
    <xf numFmtId="0" fontId="17" fillId="0" borderId="26" xfId="0" applyFont="1" applyFill="1" applyBorder="1"/>
    <xf numFmtId="0" fontId="4" fillId="0" borderId="15" xfId="0" applyFont="1" applyFill="1" applyBorder="1"/>
    <xf numFmtId="0" fontId="27" fillId="0" borderId="29" xfId="0" applyFont="1" applyFill="1" applyBorder="1" applyAlignment="1">
      <alignment horizontal="left"/>
    </xf>
    <xf numFmtId="0" fontId="68" fillId="0" borderId="15" xfId="0" applyFont="1" applyFill="1" applyBorder="1"/>
    <xf numFmtId="0" fontId="7" fillId="0" borderId="114" xfId="0" applyFont="1" applyFill="1" applyBorder="1" applyAlignment="1">
      <alignment horizontal="left"/>
    </xf>
    <xf numFmtId="0" fontId="78" fillId="0" borderId="116" xfId="0" applyFont="1" applyFill="1" applyBorder="1" applyAlignment="1">
      <alignment horizontal="left"/>
    </xf>
    <xf numFmtId="0" fontId="21" fillId="0" borderId="101" xfId="0" applyFont="1" applyFill="1" applyBorder="1" applyAlignment="1">
      <alignment horizontal="center"/>
    </xf>
    <xf numFmtId="0" fontId="32" fillId="0" borderId="27" xfId="0" applyFont="1" applyFill="1" applyBorder="1" applyAlignment="1">
      <alignment horizontal="left"/>
    </xf>
    <xf numFmtId="0" fontId="2" fillId="0" borderId="117" xfId="0" applyFont="1" applyFill="1" applyBorder="1"/>
    <xf numFmtId="1" fontId="0" fillId="0" borderId="0" xfId="0" applyNumberFormat="1"/>
    <xf numFmtId="0" fontId="10" fillId="0" borderId="42" xfId="0" applyFont="1" applyFill="1" applyBorder="1"/>
    <xf numFmtId="0" fontId="43" fillId="0" borderId="0" xfId="0" applyFont="1" applyFill="1" applyBorder="1" applyAlignment="1">
      <alignment horizontal="left"/>
    </xf>
    <xf numFmtId="0" fontId="2" fillId="0" borderId="99" xfId="0" applyFont="1" applyBorder="1"/>
    <xf numFmtId="0" fontId="2" fillId="0" borderId="105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" fillId="0" borderId="97" xfId="0" applyFont="1" applyFill="1" applyBorder="1" applyAlignment="1">
      <alignment horizontal="center"/>
    </xf>
    <xf numFmtId="0" fontId="2" fillId="0" borderId="95" xfId="0" applyFont="1" applyBorder="1" applyAlignment="1">
      <alignment horizontal="center"/>
    </xf>
    <xf numFmtId="0" fontId="2" fillId="0" borderId="33" xfId="0" applyFont="1" applyBorder="1"/>
    <xf numFmtId="0" fontId="2" fillId="0" borderId="99" xfId="0" applyFont="1" applyFill="1" applyBorder="1"/>
    <xf numFmtId="0" fontId="2" fillId="0" borderId="65" xfId="0" applyFont="1" applyBorder="1" applyAlignment="1">
      <alignment horizontal="center"/>
    </xf>
    <xf numFmtId="0" fontId="2" fillId="0" borderId="68" xfId="0" applyFont="1" applyBorder="1"/>
    <xf numFmtId="0" fontId="2" fillId="0" borderId="92" xfId="0" applyFont="1" applyFill="1" applyBorder="1"/>
    <xf numFmtId="0" fontId="2" fillId="0" borderId="10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5" xfId="0" applyFont="1" applyFill="1" applyBorder="1" applyAlignment="1">
      <alignment horizontal="center"/>
    </xf>
    <xf numFmtId="0" fontId="2" fillId="0" borderId="111" xfId="0" applyFont="1" applyBorder="1"/>
    <xf numFmtId="0" fontId="2" fillId="0" borderId="111" xfId="0" applyFont="1" applyFill="1" applyBorder="1"/>
    <xf numFmtId="49" fontId="14" fillId="0" borderId="97" xfId="0" applyNumberFormat="1" applyFont="1" applyBorder="1" applyAlignment="1">
      <alignment horizontal="right"/>
    </xf>
    <xf numFmtId="0" fontId="48" fillId="0" borderId="0" xfId="0" applyFont="1"/>
    <xf numFmtId="0" fontId="71" fillId="0" borderId="0" xfId="0" applyFont="1" applyFill="1" applyBorder="1" applyAlignment="1">
      <alignment horizontal="left"/>
    </xf>
    <xf numFmtId="2" fontId="75" fillId="0" borderId="114" xfId="0" applyNumberFormat="1" applyFont="1" applyFill="1" applyBorder="1" applyAlignment="1">
      <alignment horizontal="left"/>
    </xf>
    <xf numFmtId="0" fontId="17" fillId="0" borderId="114" xfId="0" applyFont="1" applyFill="1" applyBorder="1" applyAlignment="1">
      <alignment horizontal="left"/>
    </xf>
    <xf numFmtId="1" fontId="77" fillId="0" borderId="113" xfId="0" applyNumberFormat="1" applyFont="1" applyFill="1" applyBorder="1" applyAlignment="1">
      <alignment horizontal="left"/>
    </xf>
    <xf numFmtId="0" fontId="5" fillId="0" borderId="10" xfId="0" applyFont="1" applyFill="1" applyBorder="1"/>
    <xf numFmtId="1" fontId="2" fillId="0" borderId="0" xfId="0" applyNumberFormat="1" applyFont="1" applyFill="1" applyBorder="1" applyAlignment="1">
      <alignment horizontal="left"/>
    </xf>
    <xf numFmtId="1" fontId="27" fillId="0" borderId="0" xfId="0" applyNumberFormat="1" applyFont="1" applyFill="1" applyBorder="1" applyAlignment="1">
      <alignment horizontal="left"/>
    </xf>
    <xf numFmtId="0" fontId="45" fillId="0" borderId="114" xfId="0" applyFont="1" applyFill="1" applyBorder="1"/>
    <xf numFmtId="165" fontId="2" fillId="0" borderId="114" xfId="0" applyNumberFormat="1" applyFont="1" applyFill="1" applyBorder="1" applyAlignment="1">
      <alignment horizontal="left"/>
    </xf>
    <xf numFmtId="0" fontId="81" fillId="0" borderId="102" xfId="0" applyFont="1" applyFill="1" applyBorder="1" applyAlignment="1">
      <alignment horizontal="left"/>
    </xf>
    <xf numFmtId="0" fontId="45" fillId="0" borderId="112" xfId="0" applyFont="1" applyFill="1" applyBorder="1"/>
    <xf numFmtId="0" fontId="56" fillId="0" borderId="114" xfId="0" applyFont="1" applyFill="1" applyBorder="1" applyAlignment="1">
      <alignment horizontal="left"/>
    </xf>
    <xf numFmtId="0" fontId="84" fillId="0" borderId="116" xfId="0" applyFont="1" applyFill="1" applyBorder="1" applyAlignment="1">
      <alignment horizontal="left"/>
    </xf>
    <xf numFmtId="0" fontId="47" fillId="0" borderId="81" xfId="0" applyFont="1" applyFill="1" applyBorder="1"/>
    <xf numFmtId="0" fontId="21" fillId="0" borderId="24" xfId="0" applyFont="1" applyFill="1" applyBorder="1" applyAlignment="1">
      <alignment horizontal="center"/>
    </xf>
    <xf numFmtId="0" fontId="21" fillId="0" borderId="111" xfId="0" applyFont="1" applyFill="1" applyBorder="1" applyAlignment="1">
      <alignment horizontal="center"/>
    </xf>
    <xf numFmtId="0" fontId="58" fillId="0" borderId="114" xfId="0" applyFont="1" applyFill="1" applyBorder="1" applyAlignment="1">
      <alignment horizontal="left"/>
    </xf>
    <xf numFmtId="0" fontId="80" fillId="0" borderId="116" xfId="0" applyFont="1" applyFill="1" applyBorder="1" applyAlignment="1">
      <alignment horizontal="left"/>
    </xf>
    <xf numFmtId="0" fontId="21" fillId="0" borderId="3" xfId="0" applyFont="1" applyFill="1" applyBorder="1" applyAlignment="1">
      <alignment horizontal="center"/>
    </xf>
    <xf numFmtId="0" fontId="46" fillId="0" borderId="34" xfId="0" applyFont="1" applyBorder="1" applyAlignment="1">
      <alignment horizontal="left"/>
    </xf>
    <xf numFmtId="0" fontId="2" fillId="0" borderId="16" xfId="0" applyFont="1" applyBorder="1"/>
    <xf numFmtId="0" fontId="0" fillId="0" borderId="69" xfId="0" applyBorder="1"/>
    <xf numFmtId="0" fontId="2" fillId="0" borderId="26" xfId="0" applyFont="1" applyBorder="1" applyAlignment="1">
      <alignment horizontal="left"/>
    </xf>
    <xf numFmtId="0" fontId="10" fillId="0" borderId="3" xfId="0" applyFont="1" applyBorder="1"/>
    <xf numFmtId="2" fontId="42" fillId="0" borderId="114" xfId="0" applyNumberFormat="1" applyFont="1" applyFill="1" applyBorder="1" applyAlignment="1">
      <alignment horizontal="left"/>
    </xf>
    <xf numFmtId="165" fontId="81" fillId="0" borderId="116" xfId="0" applyNumberFormat="1" applyFont="1" applyFill="1" applyBorder="1" applyAlignment="1">
      <alignment horizontal="left"/>
    </xf>
    <xf numFmtId="0" fontId="77" fillId="0" borderId="114" xfId="0" applyFont="1" applyFill="1" applyBorder="1" applyAlignment="1">
      <alignment horizontal="left"/>
    </xf>
    <xf numFmtId="2" fontId="27" fillId="0" borderId="24" xfId="0" applyNumberFormat="1" applyFont="1" applyFill="1" applyBorder="1" applyAlignment="1">
      <alignment horizontal="left"/>
    </xf>
    <xf numFmtId="0" fontId="2" fillId="0" borderId="81" xfId="0" applyFont="1" applyFill="1" applyBorder="1" applyAlignment="1">
      <alignment horizontal="left"/>
    </xf>
    <xf numFmtId="2" fontId="81" fillId="0" borderId="81" xfId="0" applyNumberFormat="1" applyFont="1" applyFill="1" applyBorder="1" applyAlignment="1">
      <alignment horizontal="left"/>
    </xf>
    <xf numFmtId="0" fontId="82" fillId="0" borderId="115" xfId="0" applyFont="1" applyFill="1" applyBorder="1" applyAlignment="1">
      <alignment horizontal="left"/>
    </xf>
    <xf numFmtId="0" fontId="47" fillId="0" borderId="16" xfId="0" applyFont="1" applyFill="1" applyBorder="1" applyAlignment="1">
      <alignment horizontal="left"/>
    </xf>
    <xf numFmtId="165" fontId="21" fillId="0" borderId="24" xfId="0" applyNumberFormat="1" applyFont="1" applyFill="1" applyBorder="1" applyAlignment="1">
      <alignment horizontal="left"/>
    </xf>
    <xf numFmtId="0" fontId="53" fillId="0" borderId="101" xfId="0" applyFont="1" applyFill="1" applyBorder="1" applyAlignment="1">
      <alignment horizontal="left"/>
    </xf>
    <xf numFmtId="0" fontId="57" fillId="0" borderId="18" xfId="0" applyFont="1" applyFill="1" applyBorder="1" applyAlignment="1">
      <alignment horizontal="left"/>
    </xf>
    <xf numFmtId="0" fontId="104" fillId="0" borderId="0" xfId="0" applyFont="1" applyFill="1" applyBorder="1" applyAlignment="1">
      <alignment horizontal="left"/>
    </xf>
    <xf numFmtId="0" fontId="21" fillId="0" borderId="2" xfId="0" applyFont="1" applyBorder="1" applyAlignment="1">
      <alignment horizontal="center"/>
    </xf>
    <xf numFmtId="0" fontId="46" fillId="0" borderId="26" xfId="0" applyFont="1" applyBorder="1" applyAlignment="1">
      <alignment horizontal="left"/>
    </xf>
    <xf numFmtId="1" fontId="54" fillId="0" borderId="97" xfId="0" applyNumberFormat="1" applyFont="1" applyBorder="1" applyAlignment="1">
      <alignment horizontal="center"/>
    </xf>
    <xf numFmtId="1" fontId="35" fillId="0" borderId="95" xfId="0" applyNumberFormat="1" applyFont="1" applyFill="1" applyBorder="1" applyAlignment="1">
      <alignment horizontal="center"/>
    </xf>
    <xf numFmtId="49" fontId="14" fillId="0" borderId="67" xfId="0" applyNumberFormat="1" applyFont="1" applyFill="1" applyBorder="1" applyAlignment="1">
      <alignment horizontal="right"/>
    </xf>
    <xf numFmtId="0" fontId="14" fillId="0" borderId="78" xfId="0" applyFont="1" applyFill="1" applyBorder="1" applyAlignment="1">
      <alignment horizontal="center"/>
    </xf>
    <xf numFmtId="166" fontId="0" fillId="0" borderId="31" xfId="0" applyNumberFormat="1" applyFill="1" applyBorder="1"/>
    <xf numFmtId="1" fontId="7" fillId="0" borderId="99" xfId="0" applyNumberFormat="1" applyFont="1" applyBorder="1" applyAlignment="1">
      <alignment horizontal="center"/>
    </xf>
    <xf numFmtId="2" fontId="71" fillId="0" borderId="0" xfId="0" applyNumberFormat="1" applyFont="1" applyFill="1" applyBorder="1" applyAlignment="1">
      <alignment horizontal="left"/>
    </xf>
    <xf numFmtId="2" fontId="71" fillId="0" borderId="91" xfId="0" applyNumberFormat="1" applyFont="1" applyFill="1" applyBorder="1" applyAlignment="1">
      <alignment horizontal="left"/>
    </xf>
    <xf numFmtId="165" fontId="27" fillId="0" borderId="17" xfId="0" applyNumberFormat="1" applyFont="1" applyFill="1" applyBorder="1" applyAlignment="1">
      <alignment horizontal="left"/>
    </xf>
    <xf numFmtId="0" fontId="81" fillId="0" borderId="28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left"/>
    </xf>
    <xf numFmtId="0" fontId="77" fillId="0" borderId="14" xfId="0" applyFont="1" applyFill="1" applyBorder="1" applyAlignment="1">
      <alignment horizontal="left"/>
    </xf>
    <xf numFmtId="0" fontId="2" fillId="0" borderId="30" xfId="0" applyFont="1" applyFill="1" applyBorder="1"/>
    <xf numFmtId="0" fontId="82" fillId="0" borderId="28" xfId="0" applyFont="1" applyFill="1" applyBorder="1" applyAlignment="1">
      <alignment horizontal="left"/>
    </xf>
    <xf numFmtId="0" fontId="21" fillId="0" borderId="117" xfId="0" applyFont="1" applyFill="1" applyBorder="1"/>
    <xf numFmtId="0" fontId="21" fillId="0" borderId="81" xfId="0" applyFont="1" applyFill="1" applyBorder="1" applyAlignment="1">
      <alignment horizontal="left"/>
    </xf>
    <xf numFmtId="0" fontId="77" fillId="0" borderId="82" xfId="0" applyFont="1" applyFill="1" applyBorder="1" applyAlignment="1">
      <alignment horizontal="left"/>
    </xf>
    <xf numFmtId="2" fontId="14" fillId="0" borderId="114" xfId="0" applyNumberFormat="1" applyFont="1" applyFill="1" applyBorder="1" applyAlignment="1">
      <alignment horizontal="left"/>
    </xf>
    <xf numFmtId="2" fontId="83" fillId="0" borderId="116" xfId="0" applyNumberFormat="1" applyFont="1" applyFill="1" applyBorder="1" applyAlignment="1">
      <alignment horizontal="left"/>
    </xf>
    <xf numFmtId="0" fontId="0" fillId="0" borderId="116" xfId="0" applyFill="1" applyBorder="1"/>
    <xf numFmtId="0" fontId="34" fillId="0" borderId="110" xfId="0" applyFont="1" applyFill="1" applyBorder="1" applyAlignment="1">
      <alignment horizontal="center"/>
    </xf>
    <xf numFmtId="0" fontId="21" fillId="0" borderId="104" xfId="0" applyFont="1" applyFill="1" applyBorder="1"/>
    <xf numFmtId="0" fontId="68" fillId="0" borderId="10" xfId="0" applyFont="1" applyFill="1" applyBorder="1"/>
    <xf numFmtId="0" fontId="2" fillId="0" borderId="40" xfId="0" applyFont="1" applyFill="1" applyBorder="1"/>
    <xf numFmtId="0" fontId="2" fillId="0" borderId="85" xfId="0" applyFont="1" applyFill="1" applyBorder="1" applyAlignment="1">
      <alignment horizontal="left"/>
    </xf>
    <xf numFmtId="0" fontId="27" fillId="0" borderId="86" xfId="0" applyFont="1" applyFill="1" applyBorder="1" applyAlignment="1">
      <alignment horizontal="left"/>
    </xf>
    <xf numFmtId="0" fontId="0" fillId="0" borderId="12" xfId="0" applyFill="1" applyBorder="1"/>
    <xf numFmtId="0" fontId="0" fillId="0" borderId="62" xfId="0" applyBorder="1"/>
    <xf numFmtId="0" fontId="14" fillId="0" borderId="114" xfId="0" applyFont="1" applyFill="1" applyBorder="1"/>
    <xf numFmtId="0" fontId="45" fillId="0" borderId="5" xfId="0" applyFont="1" applyFill="1" applyBorder="1"/>
    <xf numFmtId="0" fontId="17" fillId="0" borderId="18" xfId="0" applyFont="1" applyBorder="1"/>
    <xf numFmtId="0" fontId="27" fillId="0" borderId="7" xfId="0" applyFont="1" applyFill="1" applyBorder="1" applyAlignment="1">
      <alignment horizontal="left"/>
    </xf>
    <xf numFmtId="166" fontId="14" fillId="0" borderId="114" xfId="0" applyNumberFormat="1" applyFont="1" applyFill="1" applyBorder="1" applyAlignment="1">
      <alignment horizontal="left"/>
    </xf>
    <xf numFmtId="0" fontId="62" fillId="0" borderId="15" xfId="0" applyFont="1" applyFill="1" applyBorder="1"/>
    <xf numFmtId="0" fontId="0" fillId="0" borderId="111" xfId="0" applyFill="1" applyBorder="1"/>
    <xf numFmtId="0" fontId="0" fillId="0" borderId="89" xfId="0" applyFill="1" applyBorder="1"/>
    <xf numFmtId="0" fontId="71" fillId="0" borderId="114" xfId="0" applyFont="1" applyFill="1" applyBorder="1"/>
    <xf numFmtId="0" fontId="79" fillId="0" borderId="115" xfId="0" applyFont="1" applyFill="1" applyBorder="1" applyAlignment="1">
      <alignment horizontal="left"/>
    </xf>
    <xf numFmtId="2" fontId="77" fillId="0" borderId="7" xfId="0" applyNumberFormat="1" applyFont="1" applyFill="1" applyBorder="1" applyAlignment="1">
      <alignment horizontal="left"/>
    </xf>
    <xf numFmtId="0" fontId="81" fillId="0" borderId="114" xfId="0" applyFont="1" applyFill="1" applyBorder="1" applyAlignment="1">
      <alignment horizontal="left"/>
    </xf>
    <xf numFmtId="0" fontId="7" fillId="6" borderId="114" xfId="0" applyFont="1" applyFill="1" applyBorder="1"/>
    <xf numFmtId="0" fontId="45" fillId="6" borderId="114" xfId="0" applyFont="1" applyFill="1" applyBorder="1"/>
    <xf numFmtId="0" fontId="21" fillId="6" borderId="114" xfId="0" applyFont="1" applyFill="1" applyBorder="1"/>
    <xf numFmtId="0" fontId="2" fillId="6" borderId="114" xfId="0" applyFont="1" applyFill="1" applyBorder="1"/>
    <xf numFmtId="0" fontId="108" fillId="0" borderId="0" xfId="0" applyFont="1" applyFill="1" applyBorder="1"/>
    <xf numFmtId="0" fontId="113" fillId="0" borderId="0" xfId="0" applyFont="1" applyFill="1" applyBorder="1" applyAlignment="1">
      <alignment horizontal="left"/>
    </xf>
    <xf numFmtId="0" fontId="107" fillId="0" borderId="0" xfId="0" applyFont="1" applyFill="1" applyBorder="1" applyAlignment="1">
      <alignment horizontal="left"/>
    </xf>
    <xf numFmtId="0" fontId="106" fillId="0" borderId="0" xfId="0" applyFont="1" applyFill="1" applyBorder="1" applyAlignment="1">
      <alignment horizontal="left"/>
    </xf>
    <xf numFmtId="0" fontId="106" fillId="0" borderId="0" xfId="0" applyFont="1" applyFill="1" applyBorder="1" applyAlignment="1">
      <alignment horizontal="center"/>
    </xf>
    <xf numFmtId="0" fontId="107" fillId="0" borderId="0" xfId="0" applyFont="1" applyFill="1" applyBorder="1"/>
    <xf numFmtId="0" fontId="107" fillId="0" borderId="0" xfId="0" applyFont="1" applyFill="1" applyBorder="1" applyAlignment="1">
      <alignment horizontal="center"/>
    </xf>
    <xf numFmtId="0" fontId="106" fillId="0" borderId="0" xfId="0" applyFont="1" applyFill="1" applyBorder="1"/>
    <xf numFmtId="0" fontId="109" fillId="0" borderId="0" xfId="0" applyFont="1" applyFill="1" applyBorder="1"/>
    <xf numFmtId="0" fontId="110" fillId="0" borderId="0" xfId="0" applyFont="1" applyFill="1" applyBorder="1"/>
    <xf numFmtId="0" fontId="111" fillId="0" borderId="0" xfId="0" applyFont="1" applyFill="1" applyBorder="1" applyAlignment="1"/>
    <xf numFmtId="0" fontId="112" fillId="0" borderId="0" xfId="0" applyFont="1" applyFill="1" applyBorder="1"/>
    <xf numFmtId="0" fontId="111" fillId="0" borderId="0" xfId="0" applyFont="1" applyFill="1" applyBorder="1"/>
    <xf numFmtId="0" fontId="109" fillId="0" borderId="0" xfId="0" applyFont="1" applyFill="1" applyBorder="1" applyAlignment="1">
      <alignment horizontal="left"/>
    </xf>
    <xf numFmtId="1" fontId="113" fillId="0" borderId="0" xfId="0" applyNumberFormat="1" applyFont="1" applyFill="1" applyBorder="1" applyAlignment="1">
      <alignment horizontal="left"/>
    </xf>
    <xf numFmtId="1" fontId="112" fillId="0" borderId="0" xfId="0" applyNumberFormat="1" applyFont="1" applyFill="1" applyBorder="1" applyAlignment="1">
      <alignment horizontal="left"/>
    </xf>
    <xf numFmtId="49" fontId="106" fillId="0" borderId="0" xfId="0" applyNumberFormat="1" applyFont="1" applyFill="1" applyBorder="1" applyAlignment="1">
      <alignment horizontal="center"/>
    </xf>
    <xf numFmtId="0" fontId="113" fillId="0" borderId="0" xfId="0" applyFont="1" applyFill="1" applyBorder="1"/>
    <xf numFmtId="0" fontId="112" fillId="0" borderId="0" xfId="0" applyFont="1" applyFill="1" applyBorder="1" applyAlignment="1">
      <alignment horizontal="left"/>
    </xf>
    <xf numFmtId="0" fontId="14" fillId="6" borderId="114" xfId="0" applyFont="1" applyFill="1" applyBorder="1"/>
    <xf numFmtId="0" fontId="50" fillId="0" borderId="19" xfId="0" applyFont="1" applyFill="1" applyBorder="1"/>
    <xf numFmtId="1" fontId="27" fillId="0" borderId="115" xfId="0" applyNumberFormat="1" applyFont="1" applyFill="1" applyBorder="1" applyAlignment="1">
      <alignment horizontal="left"/>
    </xf>
    <xf numFmtId="165" fontId="77" fillId="0" borderId="7" xfId="0" applyNumberFormat="1" applyFont="1" applyFill="1" applyBorder="1" applyAlignment="1">
      <alignment horizontal="left"/>
    </xf>
    <xf numFmtId="1" fontId="35" fillId="0" borderId="2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2" fontId="35" fillId="0" borderId="27" xfId="0" applyNumberFormat="1" applyFont="1" applyFill="1" applyBorder="1" applyAlignment="1">
      <alignment horizontal="center" vertical="center" wrapText="1"/>
    </xf>
    <xf numFmtId="0" fontId="2" fillId="0" borderId="102" xfId="0" applyFont="1" applyBorder="1" applyAlignment="1">
      <alignment horizontal="center"/>
    </xf>
    <xf numFmtId="0" fontId="32" fillId="0" borderId="99" xfId="0" applyFont="1" applyBorder="1" applyAlignment="1">
      <alignment horizontal="left"/>
    </xf>
    <xf numFmtId="0" fontId="14" fillId="0" borderId="82" xfId="0" applyFont="1" applyFill="1" applyBorder="1" applyAlignment="1">
      <alignment horizontal="left"/>
    </xf>
    <xf numFmtId="0" fontId="0" fillId="0" borderId="59" xfId="0" applyFill="1" applyBorder="1" applyAlignment="1">
      <alignment horizontal="center"/>
    </xf>
    <xf numFmtId="0" fontId="71" fillId="0" borderId="24" xfId="0" applyFont="1" applyFill="1" applyBorder="1"/>
    <xf numFmtId="0" fontId="21" fillId="0" borderId="23" xfId="0" applyFont="1" applyFill="1" applyBorder="1" applyAlignment="1">
      <alignment horizontal="left"/>
    </xf>
    <xf numFmtId="0" fontId="2" fillId="0" borderId="96" xfId="0" applyFont="1" applyFill="1" applyBorder="1" applyAlignment="1">
      <alignment horizontal="left"/>
    </xf>
    <xf numFmtId="0" fontId="53" fillId="0" borderId="96" xfId="0" applyFont="1" applyFill="1" applyBorder="1" applyAlignment="1">
      <alignment horizontal="left"/>
    </xf>
    <xf numFmtId="0" fontId="45" fillId="0" borderId="100" xfId="0" applyFont="1" applyFill="1" applyBorder="1"/>
    <xf numFmtId="2" fontId="0" fillId="0" borderId="0" xfId="0" applyNumberFormat="1"/>
    <xf numFmtId="0" fontId="89" fillId="0" borderId="0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54" fillId="0" borderId="0" xfId="0" applyFont="1"/>
    <xf numFmtId="0" fontId="57" fillId="0" borderId="15" xfId="0" applyFont="1" applyBorder="1" applyAlignment="1">
      <alignment horizontal="center"/>
    </xf>
    <xf numFmtId="0" fontId="6" fillId="0" borderId="16" xfId="0" applyFont="1" applyBorder="1"/>
    <xf numFmtId="0" fontId="46" fillId="0" borderId="103" xfId="0" applyFont="1" applyBorder="1"/>
    <xf numFmtId="0" fontId="46" fillId="0" borderId="91" xfId="0" applyFont="1" applyBorder="1"/>
    <xf numFmtId="0" fontId="99" fillId="0" borderId="17" xfId="0" applyFont="1" applyBorder="1"/>
    <xf numFmtId="0" fontId="46" fillId="0" borderId="42" xfId="0" applyFont="1" applyBorder="1"/>
    <xf numFmtId="0" fontId="99" fillId="0" borderId="32" xfId="0" applyFont="1" applyBorder="1"/>
    <xf numFmtId="0" fontId="7" fillId="0" borderId="74" xfId="0" applyFont="1" applyBorder="1"/>
    <xf numFmtId="0" fontId="47" fillId="0" borderId="69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0" fillId="5" borderId="18" xfId="0" applyFill="1" applyBorder="1"/>
    <xf numFmtId="0" fontId="7" fillId="0" borderId="96" xfId="0" applyFont="1" applyBorder="1"/>
    <xf numFmtId="0" fontId="47" fillId="0" borderId="114" xfId="0" applyFont="1" applyBorder="1" applyAlignment="1">
      <alignment horizontal="center"/>
    </xf>
    <xf numFmtId="0" fontId="7" fillId="0" borderId="69" xfId="0" applyFont="1" applyBorder="1"/>
    <xf numFmtId="0" fontId="32" fillId="0" borderId="114" xfId="0" applyFont="1" applyBorder="1"/>
    <xf numFmtId="0" fontId="58" fillId="0" borderId="114" xfId="0" applyFont="1" applyBorder="1"/>
    <xf numFmtId="2" fontId="115" fillId="0" borderId="114" xfId="0" applyNumberFormat="1" applyFont="1" applyBorder="1"/>
    <xf numFmtId="0" fontId="7" fillId="0" borderId="99" xfId="0" applyFont="1" applyBorder="1"/>
    <xf numFmtId="0" fontId="7" fillId="8" borderId="114" xfId="0" applyFont="1" applyFill="1" applyBorder="1"/>
    <xf numFmtId="166" fontId="32" fillId="5" borderId="114" xfId="0" applyNumberFormat="1" applyFont="1" applyFill="1" applyBorder="1"/>
    <xf numFmtId="2" fontId="2" fillId="8" borderId="116" xfId="0" applyNumberFormat="1" applyFont="1" applyFill="1" applyBorder="1" applyAlignment="1">
      <alignment horizontal="center"/>
    </xf>
    <xf numFmtId="1" fontId="47" fillId="0" borderId="114" xfId="0" applyNumberFormat="1" applyFont="1" applyBorder="1" applyAlignment="1">
      <alignment horizontal="center"/>
    </xf>
    <xf numFmtId="0" fontId="92" fillId="0" borderId="0" xfId="0" applyFont="1"/>
    <xf numFmtId="2" fontId="47" fillId="0" borderId="114" xfId="0" applyNumberFormat="1" applyFont="1" applyBorder="1" applyAlignment="1">
      <alignment horizontal="center"/>
    </xf>
    <xf numFmtId="166" fontId="47" fillId="0" borderId="69" xfId="0" applyNumberFormat="1" applyFont="1" applyBorder="1" applyAlignment="1">
      <alignment horizontal="center"/>
    </xf>
    <xf numFmtId="0" fontId="47" fillId="0" borderId="101" xfId="0" applyFont="1" applyBorder="1" applyAlignment="1">
      <alignment horizontal="center"/>
    </xf>
    <xf numFmtId="165" fontId="47" fillId="0" borderId="69" xfId="0" applyNumberFormat="1" applyFont="1" applyBorder="1" applyAlignment="1">
      <alignment horizontal="center"/>
    </xf>
    <xf numFmtId="0" fontId="47" fillId="0" borderId="76" xfId="0" applyFont="1" applyBorder="1" applyAlignment="1">
      <alignment horizontal="center"/>
    </xf>
    <xf numFmtId="0" fontId="58" fillId="0" borderId="76" xfId="0" applyFont="1" applyBorder="1"/>
    <xf numFmtId="165" fontId="47" fillId="0" borderId="101" xfId="0" applyNumberFormat="1" applyFont="1" applyBorder="1" applyAlignment="1">
      <alignment horizontal="center"/>
    </xf>
    <xf numFmtId="0" fontId="117" fillId="0" borderId="28" xfId="0" applyFont="1" applyBorder="1"/>
    <xf numFmtId="165" fontId="47" fillId="0" borderId="114" xfId="0" applyNumberFormat="1" applyFont="1" applyBorder="1" applyAlignment="1">
      <alignment horizontal="center"/>
    </xf>
    <xf numFmtId="0" fontId="46" fillId="0" borderId="40" xfId="0" applyFont="1" applyBorder="1"/>
    <xf numFmtId="0" fontId="46" fillId="0" borderId="27" xfId="0" applyFont="1" applyBorder="1"/>
    <xf numFmtId="0" fontId="99" fillId="0" borderId="28" xfId="0" applyFont="1" applyBorder="1"/>
    <xf numFmtId="0" fontId="7" fillId="0" borderId="23" xfId="0" applyFont="1" applyBorder="1"/>
    <xf numFmtId="0" fontId="0" fillId="5" borderId="36" xfId="0" applyFill="1" applyBorder="1"/>
    <xf numFmtId="2" fontId="117" fillId="8" borderId="116" xfId="0" applyNumberFormat="1" applyFont="1" applyFill="1" applyBorder="1" applyAlignment="1">
      <alignment horizontal="center"/>
    </xf>
    <xf numFmtId="0" fontId="7" fillId="0" borderId="96" xfId="0" applyFont="1" applyBorder="1" applyAlignment="1">
      <alignment horizontal="left"/>
    </xf>
    <xf numFmtId="0" fontId="0" fillId="0" borderId="99" xfId="0" applyBorder="1" applyAlignment="1">
      <alignment horizontal="left"/>
    </xf>
    <xf numFmtId="0" fontId="7" fillId="0" borderId="100" xfId="0" applyFont="1" applyBorder="1"/>
    <xf numFmtId="0" fontId="0" fillId="5" borderId="62" xfId="0" applyFill="1" applyBorder="1"/>
    <xf numFmtId="166" fontId="47" fillId="0" borderId="114" xfId="0" applyNumberFormat="1" applyFont="1" applyBorder="1" applyAlignment="1">
      <alignment horizontal="center"/>
    </xf>
    <xf numFmtId="0" fontId="7" fillId="0" borderId="117" xfId="0" applyFont="1" applyBorder="1"/>
    <xf numFmtId="0" fontId="62" fillId="0" borderId="96" xfId="0" applyFont="1" applyBorder="1"/>
    <xf numFmtId="2" fontId="115" fillId="0" borderId="0" xfId="0" applyNumberFormat="1" applyFont="1"/>
    <xf numFmtId="0" fontId="0" fillId="6" borderId="39" xfId="0" applyFill="1" applyBorder="1" applyAlignment="1">
      <alignment horizontal="center"/>
    </xf>
    <xf numFmtId="0" fontId="0" fillId="6" borderId="37" xfId="0" applyFill="1" applyBorder="1"/>
    <xf numFmtId="0" fontId="32" fillId="6" borderId="29" xfId="0" applyFont="1" applyFill="1" applyBorder="1"/>
    <xf numFmtId="2" fontId="47" fillId="0" borderId="69" xfId="0" applyNumberFormat="1" applyFont="1" applyBorder="1" applyAlignment="1">
      <alignment horizontal="center"/>
    </xf>
    <xf numFmtId="167" fontId="47" fillId="0" borderId="114" xfId="0" applyNumberFormat="1" applyFont="1" applyBorder="1"/>
    <xf numFmtId="167" fontId="0" fillId="6" borderId="101" xfId="0" applyNumberFormat="1" applyFill="1" applyBorder="1"/>
    <xf numFmtId="0" fontId="62" fillId="0" borderId="114" xfId="0" applyFont="1" applyBorder="1"/>
    <xf numFmtId="166" fontId="50" fillId="5" borderId="114" xfId="0" applyNumberFormat="1" applyFont="1" applyFill="1" applyBorder="1"/>
    <xf numFmtId="2" fontId="115" fillId="0" borderId="28" xfId="0" applyNumberFormat="1" applyFont="1" applyBorder="1"/>
    <xf numFmtId="167" fontId="47" fillId="0" borderId="114" xfId="0" applyNumberFormat="1" applyFont="1" applyBorder="1" applyAlignment="1">
      <alignment horizontal="center"/>
    </xf>
    <xf numFmtId="0" fontId="0" fillId="0" borderId="101" xfId="0" applyBorder="1"/>
    <xf numFmtId="0" fontId="46" fillId="0" borderId="39" xfId="0" applyFont="1" applyBorder="1"/>
    <xf numFmtId="0" fontId="46" fillId="0" borderId="37" xfId="0" applyFont="1" applyBorder="1"/>
    <xf numFmtId="0" fontId="99" fillId="0" borderId="29" xfId="0" applyFont="1" applyBorder="1"/>
    <xf numFmtId="0" fontId="46" fillId="0" borderId="2" xfId="0" applyFont="1" applyBorder="1"/>
    <xf numFmtId="0" fontId="99" fillId="0" borderId="19" xfId="0" applyFont="1" applyBorder="1"/>
    <xf numFmtId="0" fontId="46" fillId="0" borderId="91" xfId="0" applyFont="1" applyBorder="1" applyAlignment="1">
      <alignment horizontal="center"/>
    </xf>
    <xf numFmtId="0" fontId="99" fillId="0" borderId="17" xfId="0" applyFont="1" applyBorder="1" applyAlignment="1">
      <alignment horizontal="center"/>
    </xf>
    <xf numFmtId="49" fontId="117" fillId="0" borderId="0" xfId="0" applyNumberFormat="1" applyFont="1" applyFill="1" applyBorder="1" applyAlignment="1">
      <alignment horizontal="center"/>
    </xf>
    <xf numFmtId="0" fontId="117" fillId="0" borderId="0" xfId="0" applyFont="1" applyFill="1" applyBorder="1" applyAlignment="1">
      <alignment horizontal="center"/>
    </xf>
    <xf numFmtId="0" fontId="115" fillId="0" borderId="0" xfId="0" applyFont="1" applyBorder="1"/>
    <xf numFmtId="0" fontId="115" fillId="0" borderId="0" xfId="0" applyFont="1" applyFill="1" applyBorder="1" applyAlignment="1">
      <alignment horizontal="center"/>
    </xf>
    <xf numFmtId="0" fontId="116" fillId="0" borderId="0" xfId="0" applyFont="1" applyFill="1" applyBorder="1" applyAlignment="1">
      <alignment horizontal="center"/>
    </xf>
    <xf numFmtId="1" fontId="116" fillId="0" borderId="0" xfId="0" applyNumberFormat="1" applyFont="1" applyFill="1" applyBorder="1" applyAlignment="1">
      <alignment horizontal="center"/>
    </xf>
    <xf numFmtId="2" fontId="116" fillId="0" borderId="0" xfId="0" applyNumberFormat="1" applyFont="1" applyFill="1" applyBorder="1" applyAlignment="1">
      <alignment horizontal="center"/>
    </xf>
    <xf numFmtId="2" fontId="117" fillId="0" borderId="0" xfId="0" applyNumberFormat="1" applyFont="1" applyFill="1" applyBorder="1" applyAlignment="1">
      <alignment horizontal="center"/>
    </xf>
    <xf numFmtId="2" fontId="115" fillId="0" borderId="0" xfId="0" applyNumberFormat="1" applyFont="1" applyFill="1" applyBorder="1" applyAlignment="1">
      <alignment horizontal="center"/>
    </xf>
    <xf numFmtId="165" fontId="116" fillId="0" borderId="0" xfId="0" applyNumberFormat="1" applyFont="1" applyFill="1" applyBorder="1" applyAlignment="1">
      <alignment horizontal="center"/>
    </xf>
    <xf numFmtId="0" fontId="7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115" fillId="0" borderId="22" xfId="0" applyFont="1" applyFill="1" applyBorder="1" applyAlignment="1">
      <alignment horizontal="center"/>
    </xf>
    <xf numFmtId="0" fontId="77" fillId="0" borderId="22" xfId="0" applyFont="1" applyFill="1" applyBorder="1" applyAlignment="1">
      <alignment horizontal="center"/>
    </xf>
    <xf numFmtId="1" fontId="77" fillId="0" borderId="22" xfId="0" applyNumberFormat="1" applyFont="1" applyFill="1" applyBorder="1" applyAlignment="1">
      <alignment horizontal="center"/>
    </xf>
    <xf numFmtId="1" fontId="77" fillId="0" borderId="0" xfId="0" applyNumberFormat="1" applyFont="1" applyFill="1" applyBorder="1" applyAlignment="1">
      <alignment horizontal="center"/>
    </xf>
    <xf numFmtId="0" fontId="77" fillId="0" borderId="47" xfId="0" applyFont="1" applyBorder="1" applyAlignment="1">
      <alignment horizontal="center"/>
    </xf>
    <xf numFmtId="0" fontId="77" fillId="0" borderId="114" xfId="0" applyFont="1" applyBorder="1" applyAlignment="1">
      <alignment horizontal="center"/>
    </xf>
    <xf numFmtId="0" fontId="77" fillId="6" borderId="114" xfId="0" applyFont="1" applyFill="1" applyBorder="1" applyAlignment="1">
      <alignment horizontal="center"/>
    </xf>
    <xf numFmtId="0" fontId="27" fillId="6" borderId="114" xfId="0" applyFont="1" applyFill="1" applyBorder="1" applyAlignment="1">
      <alignment horizontal="center"/>
    </xf>
    <xf numFmtId="167" fontId="27" fillId="0" borderId="114" xfId="0" applyNumberFormat="1" applyFont="1" applyBorder="1" applyAlignment="1">
      <alignment horizontal="center"/>
    </xf>
    <xf numFmtId="166" fontId="77" fillId="6" borderId="114" xfId="0" applyNumberFormat="1" applyFont="1" applyFill="1" applyBorder="1" applyAlignment="1">
      <alignment horizontal="center"/>
    </xf>
    <xf numFmtId="167" fontId="77" fillId="0" borderId="114" xfId="0" applyNumberFormat="1" applyFont="1" applyBorder="1" applyAlignment="1">
      <alignment horizontal="center"/>
    </xf>
    <xf numFmtId="0" fontId="77" fillId="0" borderId="114" xfId="0" applyFont="1" applyFill="1" applyBorder="1" applyAlignment="1">
      <alignment horizontal="center"/>
    </xf>
    <xf numFmtId="165" fontId="77" fillId="0" borderId="0" xfId="0" applyNumberFormat="1" applyFont="1" applyFill="1" applyBorder="1" applyAlignment="1">
      <alignment horizontal="center"/>
    </xf>
    <xf numFmtId="0" fontId="7" fillId="0" borderId="112" xfId="0" applyFont="1" applyBorder="1"/>
    <xf numFmtId="0" fontId="46" fillId="0" borderId="69" xfId="0" applyFont="1" applyBorder="1" applyAlignment="1">
      <alignment horizontal="center"/>
    </xf>
    <xf numFmtId="0" fontId="46" fillId="0" borderId="114" xfId="0" applyFont="1" applyBorder="1" applyAlignment="1">
      <alignment horizontal="center"/>
    </xf>
    <xf numFmtId="0" fontId="54" fillId="6" borderId="114" xfId="0" applyFont="1" applyFill="1" applyBorder="1"/>
    <xf numFmtId="0" fontId="47" fillId="0" borderId="0" xfId="0" applyFont="1" applyBorder="1" applyAlignment="1">
      <alignment horizontal="center"/>
    </xf>
    <xf numFmtId="0" fontId="81" fillId="0" borderId="114" xfId="0" applyFont="1" applyFill="1" applyBorder="1" applyAlignment="1">
      <alignment horizontal="center"/>
    </xf>
    <xf numFmtId="2" fontId="77" fillId="0" borderId="114" xfId="0" applyNumberFormat="1" applyFont="1" applyFill="1" applyBorder="1" applyAlignment="1">
      <alignment horizontal="center"/>
    </xf>
    <xf numFmtId="0" fontId="77" fillId="0" borderId="69" xfId="0" applyFont="1" applyFill="1" applyBorder="1" applyAlignment="1">
      <alignment horizontal="center"/>
    </xf>
    <xf numFmtId="169" fontId="119" fillId="0" borderId="114" xfId="0" applyNumberFormat="1" applyFont="1" applyBorder="1" applyAlignment="1">
      <alignment horizontal="center"/>
    </xf>
    <xf numFmtId="166" fontId="48" fillId="0" borderId="114" xfId="0" applyNumberFormat="1" applyFont="1" applyBorder="1" applyAlignment="1">
      <alignment horizontal="center"/>
    </xf>
    <xf numFmtId="2" fontId="46" fillId="0" borderId="114" xfId="0" applyNumberFormat="1" applyFont="1" applyBorder="1" applyAlignment="1">
      <alignment horizontal="center"/>
    </xf>
    <xf numFmtId="2" fontId="115" fillId="0" borderId="0" xfId="0" applyNumberFormat="1" applyFont="1" applyBorder="1"/>
    <xf numFmtId="1" fontId="77" fillId="0" borderId="114" xfId="0" applyNumberFormat="1" applyFont="1" applyFill="1" applyBorder="1" applyAlignment="1">
      <alignment horizontal="center"/>
    </xf>
    <xf numFmtId="166" fontId="50" fillId="0" borderId="114" xfId="0" applyNumberFormat="1" applyFont="1" applyBorder="1" applyAlignment="1">
      <alignment horizontal="center"/>
    </xf>
    <xf numFmtId="2" fontId="81" fillId="8" borderId="116" xfId="0" applyNumberFormat="1" applyFont="1" applyFill="1" applyBorder="1" applyAlignment="1">
      <alignment horizontal="center"/>
    </xf>
    <xf numFmtId="166" fontId="46" fillId="5" borderId="114" xfId="0" applyNumberFormat="1" applyFont="1" applyFill="1" applyBorder="1"/>
    <xf numFmtId="0" fontId="115" fillId="6" borderId="114" xfId="0" applyFont="1" applyFill="1" applyBorder="1"/>
    <xf numFmtId="165" fontId="77" fillId="0" borderId="114" xfId="0" applyNumberFormat="1" applyFont="1" applyBorder="1" applyAlignment="1">
      <alignment horizontal="center"/>
    </xf>
    <xf numFmtId="0" fontId="116" fillId="0" borderId="114" xfId="0" applyFont="1" applyFill="1" applyBorder="1" applyAlignment="1">
      <alignment horizontal="center"/>
    </xf>
    <xf numFmtId="2" fontId="116" fillId="0" borderId="114" xfId="0" applyNumberFormat="1" applyFont="1" applyFill="1" applyBorder="1" applyAlignment="1">
      <alignment horizontal="center"/>
    </xf>
    <xf numFmtId="0" fontId="62" fillId="0" borderId="69" xfId="0" applyFont="1" applyBorder="1"/>
    <xf numFmtId="167" fontId="50" fillId="0" borderId="69" xfId="0" applyNumberFormat="1" applyFont="1" applyBorder="1" applyAlignment="1">
      <alignment horizontal="center"/>
    </xf>
    <xf numFmtId="165" fontId="77" fillId="0" borderId="114" xfId="0" applyNumberFormat="1" applyFont="1" applyFill="1" applyBorder="1" applyAlignment="1">
      <alignment horizontal="center"/>
    </xf>
    <xf numFmtId="0" fontId="116" fillId="0" borderId="116" xfId="0" applyFont="1" applyFill="1" applyBorder="1" applyAlignment="1">
      <alignment horizontal="center"/>
    </xf>
    <xf numFmtId="2" fontId="116" fillId="0" borderId="116" xfId="0" applyNumberFormat="1" applyFont="1" applyFill="1" applyBorder="1" applyAlignment="1">
      <alignment horizontal="center"/>
    </xf>
    <xf numFmtId="0" fontId="77" fillId="0" borderId="101" xfId="0" applyFont="1" applyBorder="1" applyAlignment="1">
      <alignment horizontal="center"/>
    </xf>
    <xf numFmtId="165" fontId="77" fillId="0" borderId="101" xfId="0" applyNumberFormat="1" applyFont="1" applyBorder="1" applyAlignment="1">
      <alignment horizontal="center"/>
    </xf>
    <xf numFmtId="0" fontId="77" fillId="0" borderId="102" xfId="0" applyFont="1" applyFill="1" applyBorder="1" applyAlignment="1">
      <alignment horizontal="center"/>
    </xf>
    <xf numFmtId="0" fontId="45" fillId="6" borderId="76" xfId="0" applyFont="1" applyFill="1" applyBorder="1"/>
    <xf numFmtId="0" fontId="21" fillId="6" borderId="76" xfId="0" applyFont="1" applyFill="1" applyBorder="1"/>
    <xf numFmtId="0" fontId="115" fillId="6" borderId="76" xfId="0" applyFont="1" applyFill="1" applyBorder="1"/>
    <xf numFmtId="0" fontId="115" fillId="0" borderId="116" xfId="0" applyFont="1" applyFill="1" applyBorder="1" applyAlignment="1">
      <alignment horizontal="center"/>
    </xf>
    <xf numFmtId="2" fontId="77" fillId="0" borderId="114" xfId="0" applyNumberFormat="1" applyFont="1" applyBorder="1" applyAlignment="1">
      <alignment horizontal="center"/>
    </xf>
    <xf numFmtId="0" fontId="77" fillId="0" borderId="116" xfId="0" applyFont="1" applyFill="1" applyBorder="1" applyAlignment="1">
      <alignment horizontal="center"/>
    </xf>
    <xf numFmtId="0" fontId="115" fillId="0" borderId="114" xfId="0" applyFont="1" applyFill="1" applyBorder="1" applyAlignment="1">
      <alignment horizontal="center"/>
    </xf>
    <xf numFmtId="2" fontId="81" fillId="8" borderId="114" xfId="0" applyNumberFormat="1" applyFont="1" applyFill="1" applyBorder="1" applyAlignment="1">
      <alignment horizontal="center"/>
    </xf>
    <xf numFmtId="0" fontId="0" fillId="5" borderId="69" xfId="0" applyFill="1" applyBorder="1"/>
    <xf numFmtId="0" fontId="77" fillId="0" borderId="69" xfId="0" applyFont="1" applyBorder="1" applyAlignment="1">
      <alignment horizontal="center"/>
    </xf>
    <xf numFmtId="0" fontId="117" fillId="0" borderId="116" xfId="0" applyFont="1" applyFill="1" applyBorder="1" applyAlignment="1">
      <alignment horizontal="center"/>
    </xf>
    <xf numFmtId="0" fontId="2" fillId="6" borderId="101" xfId="0" applyFont="1" applyFill="1" applyBorder="1"/>
    <xf numFmtId="0" fontId="54" fillId="6" borderId="101" xfId="0" applyFont="1" applyFill="1" applyBorder="1"/>
    <xf numFmtId="0" fontId="46" fillId="0" borderId="62" xfId="0" applyFont="1" applyBorder="1"/>
    <xf numFmtId="0" fontId="99" fillId="0" borderId="42" xfId="0" applyFont="1" applyBorder="1"/>
    <xf numFmtId="0" fontId="7" fillId="6" borderId="69" xfId="0" applyFont="1" applyFill="1" applyBorder="1"/>
    <xf numFmtId="2" fontId="117" fillId="0" borderId="116" xfId="0" applyNumberFormat="1" applyFont="1" applyFill="1" applyBorder="1" applyAlignment="1">
      <alignment horizontal="center"/>
    </xf>
    <xf numFmtId="165" fontId="47" fillId="0" borderId="76" xfId="0" applyNumberFormat="1" applyFont="1" applyBorder="1" applyAlignment="1">
      <alignment horizontal="center"/>
    </xf>
    <xf numFmtId="165" fontId="77" fillId="0" borderId="76" xfId="0" applyNumberFormat="1" applyFont="1" applyFill="1" applyBorder="1" applyAlignment="1">
      <alignment horizontal="center"/>
    </xf>
    <xf numFmtId="0" fontId="77" fillId="0" borderId="115" xfId="0" applyFont="1" applyBorder="1" applyAlignment="1">
      <alignment horizontal="center"/>
    </xf>
    <xf numFmtId="2" fontId="27" fillId="8" borderId="116" xfId="0" applyNumberFormat="1" applyFont="1" applyFill="1" applyBorder="1" applyAlignment="1">
      <alignment horizontal="center"/>
    </xf>
    <xf numFmtId="0" fontId="77" fillId="0" borderId="98" xfId="0" applyFont="1" applyFill="1" applyBorder="1" applyAlignment="1">
      <alignment horizontal="center"/>
    </xf>
    <xf numFmtId="0" fontId="62" fillId="0" borderId="24" xfId="0" applyFont="1" applyBorder="1"/>
    <xf numFmtId="0" fontId="0" fillId="0" borderId="85" xfId="0" applyBorder="1"/>
    <xf numFmtId="168" fontId="50" fillId="0" borderId="69" xfId="0" applyNumberFormat="1" applyFont="1" applyBorder="1" applyAlignment="1">
      <alignment horizontal="center"/>
    </xf>
    <xf numFmtId="169" fontId="119" fillId="0" borderId="69" xfId="0" applyNumberFormat="1" applyFont="1" applyBorder="1" applyAlignment="1">
      <alignment horizontal="center"/>
    </xf>
    <xf numFmtId="0" fontId="77" fillId="0" borderId="24" xfId="0" applyFont="1" applyFill="1" applyBorder="1" applyAlignment="1">
      <alignment horizontal="center"/>
    </xf>
    <xf numFmtId="2" fontId="47" fillId="0" borderId="24" xfId="0" applyNumberFormat="1" applyFont="1" applyBorder="1" applyAlignment="1">
      <alignment horizontal="center"/>
    </xf>
    <xf numFmtId="165" fontId="116" fillId="0" borderId="116" xfId="0" applyNumberFormat="1" applyFont="1" applyFill="1" applyBorder="1" applyAlignment="1">
      <alignment horizontal="center"/>
    </xf>
    <xf numFmtId="2" fontId="0" fillId="0" borderId="101" xfId="0" applyNumberFormat="1" applyBorder="1"/>
    <xf numFmtId="165" fontId="81" fillId="0" borderId="114" xfId="0" applyNumberFormat="1" applyFont="1" applyFill="1" applyBorder="1" applyAlignment="1">
      <alignment horizontal="center"/>
    </xf>
    <xf numFmtId="0" fontId="0" fillId="0" borderId="96" xfId="0" applyBorder="1"/>
    <xf numFmtId="0" fontId="115" fillId="0" borderId="116" xfId="0" applyFont="1" applyBorder="1"/>
    <xf numFmtId="0" fontId="0" fillId="6" borderId="100" xfId="0" applyFill="1" applyBorder="1"/>
    <xf numFmtId="0" fontId="115" fillId="6" borderId="102" xfId="0" applyFont="1" applyFill="1" applyBorder="1"/>
    <xf numFmtId="0" fontId="58" fillId="0" borderId="0" xfId="0" applyFont="1" applyBorder="1"/>
    <xf numFmtId="167" fontId="27" fillId="0" borderId="0" xfId="0" applyNumberFormat="1" applyFont="1" applyFill="1" applyBorder="1" applyAlignment="1">
      <alignment horizontal="center"/>
    </xf>
    <xf numFmtId="165" fontId="115" fillId="0" borderId="116" xfId="0" applyNumberFormat="1" applyFont="1" applyFill="1" applyBorder="1" applyAlignment="1">
      <alignment horizontal="center"/>
    </xf>
    <xf numFmtId="166" fontId="0" fillId="0" borderId="0" xfId="0" applyNumberFormat="1" applyBorder="1"/>
    <xf numFmtId="0" fontId="77" fillId="6" borderId="101" xfId="0" applyFont="1" applyFill="1" applyBorder="1" applyAlignment="1">
      <alignment horizontal="center"/>
    </xf>
    <xf numFmtId="167" fontId="77" fillId="6" borderId="114" xfId="0" applyNumberFormat="1" applyFont="1" applyFill="1" applyBorder="1" applyAlignment="1">
      <alignment horizontal="center"/>
    </xf>
    <xf numFmtId="0" fontId="14" fillId="6" borderId="101" xfId="0" applyFont="1" applyFill="1" applyBorder="1"/>
    <xf numFmtId="0" fontId="0" fillId="0" borderId="100" xfId="0" applyFill="1" applyBorder="1"/>
    <xf numFmtId="0" fontId="0" fillId="4" borderId="26" xfId="0" applyFill="1" applyBorder="1"/>
    <xf numFmtId="0" fontId="0" fillId="4" borderId="100" xfId="0" applyFill="1" applyBorder="1"/>
    <xf numFmtId="166" fontId="47" fillId="4" borderId="101" xfId="0" applyNumberFormat="1" applyFont="1" applyFill="1" applyBorder="1" applyAlignment="1">
      <alignment horizontal="center"/>
    </xf>
    <xf numFmtId="0" fontId="77" fillId="4" borderId="102" xfId="0" applyFont="1" applyFill="1" applyBorder="1" applyAlignment="1">
      <alignment horizontal="center"/>
    </xf>
    <xf numFmtId="0" fontId="1" fillId="4" borderId="33" xfId="0" applyFont="1" applyFill="1" applyBorder="1"/>
    <xf numFmtId="0" fontId="85" fillId="0" borderId="25" xfId="0" applyFont="1" applyBorder="1" applyAlignment="1">
      <alignment horizontal="center"/>
    </xf>
    <xf numFmtId="0" fontId="85" fillId="0" borderId="116" xfId="0" applyFont="1" applyBorder="1" applyAlignment="1">
      <alignment horizontal="center"/>
    </xf>
    <xf numFmtId="0" fontId="57" fillId="0" borderId="18" xfId="0" applyFont="1" applyBorder="1" applyAlignment="1">
      <alignment horizontal="center"/>
    </xf>
    <xf numFmtId="0" fontId="6" fillId="0" borderId="3" xfId="0" applyFont="1" applyBorder="1"/>
    <xf numFmtId="0" fontId="116" fillId="0" borderId="113" xfId="0" applyFont="1" applyFill="1" applyBorder="1" applyAlignment="1">
      <alignment horizontal="center"/>
    </xf>
    <xf numFmtId="0" fontId="116" fillId="0" borderId="28" xfId="0" applyFont="1" applyBorder="1"/>
    <xf numFmtId="167" fontId="120" fillId="0" borderId="114" xfId="0" applyNumberFormat="1" applyFont="1" applyBorder="1" applyAlignment="1">
      <alignment horizontal="center"/>
    </xf>
    <xf numFmtId="0" fontId="32" fillId="0" borderId="69" xfId="0" applyFont="1" applyBorder="1"/>
    <xf numFmtId="0" fontId="48" fillId="0" borderId="114" xfId="0" applyFont="1" applyBorder="1" applyAlignment="1">
      <alignment horizontal="center"/>
    </xf>
    <xf numFmtId="0" fontId="57" fillId="0" borderId="16" xfId="0" applyFont="1" applyFill="1" applyBorder="1"/>
    <xf numFmtId="0" fontId="47" fillId="0" borderId="114" xfId="0" applyFont="1" applyFill="1" applyBorder="1" applyAlignment="1">
      <alignment horizontal="center"/>
    </xf>
    <xf numFmtId="9" fontId="0" fillId="0" borderId="69" xfId="0" applyNumberFormat="1" applyBorder="1"/>
    <xf numFmtId="0" fontId="0" fillId="0" borderId="103" xfId="0" applyFont="1" applyBorder="1"/>
    <xf numFmtId="0" fontId="0" fillId="0" borderId="91" xfId="0" applyFont="1" applyBorder="1" applyAlignment="1">
      <alignment horizontal="center"/>
    </xf>
    <xf numFmtId="0" fontId="0" fillId="0" borderId="91" xfId="0" applyFont="1" applyBorder="1"/>
    <xf numFmtId="0" fontId="0" fillId="0" borderId="17" xfId="0" applyFont="1" applyBorder="1" applyAlignment="1">
      <alignment horizontal="center"/>
    </xf>
    <xf numFmtId="0" fontId="0" fillId="0" borderId="118" xfId="0" applyFont="1" applyBorder="1" applyAlignment="1">
      <alignment horizontal="center"/>
    </xf>
    <xf numFmtId="0" fontId="0" fillId="0" borderId="118" xfId="0" applyFont="1" applyBorder="1"/>
    <xf numFmtId="0" fontId="117" fillId="0" borderId="0" xfId="0" applyFont="1" applyFill="1" applyBorder="1"/>
    <xf numFmtId="0" fontId="115" fillId="0" borderId="0" xfId="0" applyFont="1" applyFill="1" applyBorder="1"/>
    <xf numFmtId="0" fontId="115" fillId="0" borderId="22" xfId="0" applyFont="1" applyBorder="1" applyAlignment="1">
      <alignment horizontal="center"/>
    </xf>
    <xf numFmtId="0" fontId="115" fillId="0" borderId="0" xfId="0" applyFont="1" applyBorder="1" applyAlignment="1">
      <alignment horizontal="center"/>
    </xf>
    <xf numFmtId="165" fontId="115" fillId="0" borderId="0" xfId="0" applyNumberFormat="1" applyFont="1" applyFill="1" applyBorder="1"/>
    <xf numFmtId="1" fontId="115" fillId="0" borderId="0" xfId="0" applyNumberFormat="1" applyFont="1" applyFill="1" applyBorder="1"/>
    <xf numFmtId="167" fontId="50" fillId="0" borderId="114" xfId="0" applyNumberFormat="1" applyFont="1" applyBorder="1" applyAlignment="1">
      <alignment horizontal="center"/>
    </xf>
    <xf numFmtId="168" fontId="50" fillId="0" borderId="114" xfId="0" applyNumberFormat="1" applyFont="1" applyBorder="1" applyAlignment="1">
      <alignment horizontal="center"/>
    </xf>
    <xf numFmtId="2" fontId="46" fillId="0" borderId="0" xfId="0" applyNumberFormat="1" applyFont="1" applyFill="1" applyBorder="1" applyAlignment="1">
      <alignment horizontal="center"/>
    </xf>
    <xf numFmtId="0" fontId="115" fillId="0" borderId="114" xfId="0" applyFont="1" applyBorder="1" applyAlignment="1">
      <alignment horizontal="center"/>
    </xf>
    <xf numFmtId="0" fontId="90" fillId="0" borderId="114" xfId="0" applyFont="1" applyFill="1" applyBorder="1" applyAlignment="1">
      <alignment horizontal="center"/>
    </xf>
    <xf numFmtId="0" fontId="46" fillId="0" borderId="101" xfId="0" applyFont="1" applyBorder="1" applyAlignment="1">
      <alignment horizontal="center"/>
    </xf>
    <xf numFmtId="0" fontId="115" fillId="0" borderId="101" xfId="0" applyFont="1" applyBorder="1" applyAlignment="1">
      <alignment horizontal="center"/>
    </xf>
    <xf numFmtId="2" fontId="115" fillId="0" borderId="114" xfId="0" applyNumberFormat="1" applyFont="1" applyFill="1" applyBorder="1" applyAlignment="1">
      <alignment horizontal="center"/>
    </xf>
    <xf numFmtId="0" fontId="32" fillId="6" borderId="114" xfId="0" applyFont="1" applyFill="1" applyBorder="1"/>
    <xf numFmtId="0" fontId="115" fillId="0" borderId="102" xfId="0" applyFont="1" applyFill="1" applyBorder="1"/>
    <xf numFmtId="1" fontId="115" fillId="0" borderId="114" xfId="0" applyNumberFormat="1" applyFont="1" applyFill="1" applyBorder="1" applyAlignment="1">
      <alignment horizontal="center"/>
    </xf>
    <xf numFmtId="0" fontId="0" fillId="5" borderId="84" xfId="0" applyFill="1" applyBorder="1"/>
    <xf numFmtId="2" fontId="115" fillId="0" borderId="114" xfId="0" applyNumberFormat="1" applyFont="1" applyBorder="1" applyAlignment="1">
      <alignment horizontal="center"/>
    </xf>
    <xf numFmtId="165" fontId="115" fillId="0" borderId="114" xfId="0" applyNumberFormat="1" applyFont="1" applyFill="1" applyBorder="1" applyAlignment="1">
      <alignment horizontal="center"/>
    </xf>
    <xf numFmtId="1" fontId="115" fillId="0" borderId="116" xfId="0" applyNumberFormat="1" applyFont="1" applyFill="1" applyBorder="1"/>
    <xf numFmtId="166" fontId="50" fillId="5" borderId="114" xfId="0" applyNumberFormat="1" applyFont="1" applyFill="1" applyBorder="1" applyAlignment="1">
      <alignment horizontal="center"/>
    </xf>
    <xf numFmtId="2" fontId="115" fillId="0" borderId="116" xfId="0" applyNumberFormat="1" applyFont="1" applyFill="1" applyBorder="1"/>
    <xf numFmtId="2" fontId="0" fillId="0" borderId="14" xfId="0" applyNumberFormat="1" applyBorder="1"/>
    <xf numFmtId="166" fontId="47" fillId="0" borderId="0" xfId="0" applyNumberFormat="1" applyFont="1" applyBorder="1" applyAlignment="1">
      <alignment horizontal="center"/>
    </xf>
    <xf numFmtId="2" fontId="77" fillId="0" borderId="0" xfId="0" applyNumberFormat="1" applyFont="1" applyFill="1" applyBorder="1" applyAlignment="1">
      <alignment horizontal="center"/>
    </xf>
    <xf numFmtId="0" fontId="58" fillId="0" borderId="0" xfId="0" applyFont="1" applyFill="1" applyBorder="1"/>
    <xf numFmtId="166" fontId="32" fillId="0" borderId="0" xfId="0" applyNumberFormat="1" applyFont="1" applyFill="1" applyBorder="1"/>
    <xf numFmtId="0" fontId="117" fillId="0" borderId="0" xfId="0" applyFont="1" applyBorder="1"/>
    <xf numFmtId="165" fontId="115" fillId="0" borderId="114" xfId="0" applyNumberFormat="1" applyFont="1" applyBorder="1" applyAlignment="1">
      <alignment horizontal="center"/>
    </xf>
    <xf numFmtId="165" fontId="115" fillId="0" borderId="69" xfId="0" applyNumberFormat="1" applyFont="1" applyBorder="1" applyAlignment="1">
      <alignment horizontal="center"/>
    </xf>
    <xf numFmtId="0" fontId="90" fillId="0" borderId="69" xfId="0" applyFont="1" applyFill="1" applyBorder="1" applyAlignment="1">
      <alignment horizontal="center"/>
    </xf>
    <xf numFmtId="165" fontId="115" fillId="0" borderId="84" xfId="0" applyNumberFormat="1" applyFont="1" applyFill="1" applyBorder="1" applyAlignment="1">
      <alignment horizontal="center"/>
    </xf>
    <xf numFmtId="1" fontId="115" fillId="0" borderId="116" xfId="0" applyNumberFormat="1" applyFont="1" applyFill="1" applyBorder="1" applyAlignment="1">
      <alignment horizontal="center"/>
    </xf>
    <xf numFmtId="2" fontId="116" fillId="0" borderId="28" xfId="0" applyNumberFormat="1" applyFont="1" applyFill="1" applyBorder="1" applyAlignment="1">
      <alignment horizontal="center"/>
    </xf>
    <xf numFmtId="0" fontId="116" fillId="0" borderId="28" xfId="0" applyFon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77" fillId="0" borderId="10" xfId="0" applyFont="1" applyFill="1" applyBorder="1" applyAlignment="1">
      <alignment horizontal="center"/>
    </xf>
    <xf numFmtId="165" fontId="46" fillId="0" borderId="114" xfId="0" applyNumberFormat="1" applyFont="1" applyBorder="1" applyAlignment="1">
      <alignment horizontal="center"/>
    </xf>
    <xf numFmtId="1" fontId="0" fillId="0" borderId="114" xfId="0" applyNumberFormat="1" applyBorder="1" applyAlignment="1">
      <alignment horizontal="center"/>
    </xf>
    <xf numFmtId="165" fontId="0" fillId="0" borderId="69" xfId="0" applyNumberFormat="1" applyFont="1" applyBorder="1" applyAlignment="1">
      <alignment horizontal="center"/>
    </xf>
    <xf numFmtId="0" fontId="115" fillId="0" borderId="115" xfId="0" applyFont="1" applyBorder="1" applyAlignment="1">
      <alignment horizontal="center"/>
    </xf>
    <xf numFmtId="0" fontId="46" fillId="0" borderId="36" xfId="0" applyFont="1" applyBorder="1"/>
    <xf numFmtId="166" fontId="50" fillId="0" borderId="0" xfId="0" applyNumberFormat="1" applyFont="1" applyFill="1" applyBorder="1"/>
    <xf numFmtId="2" fontId="27" fillId="0" borderId="0" xfId="0" applyNumberFormat="1" applyFont="1" applyFill="1" applyBorder="1" applyAlignment="1">
      <alignment horizontal="center"/>
    </xf>
    <xf numFmtId="166" fontId="77" fillId="0" borderId="0" xfId="0" applyNumberFormat="1" applyFont="1" applyFill="1" applyBorder="1" applyAlignment="1">
      <alignment horizontal="center"/>
    </xf>
    <xf numFmtId="165" fontId="47" fillId="0" borderId="0" xfId="0" applyNumberFormat="1" applyFont="1" applyBorder="1" applyAlignment="1">
      <alignment horizontal="center"/>
    </xf>
    <xf numFmtId="1" fontId="115" fillId="0" borderId="101" xfId="0" applyNumberFormat="1" applyFont="1" applyFill="1" applyBorder="1" applyAlignment="1">
      <alignment horizontal="center"/>
    </xf>
    <xf numFmtId="0" fontId="58" fillId="0" borderId="10" xfId="0" applyFont="1" applyFill="1" applyBorder="1"/>
    <xf numFmtId="0" fontId="116" fillId="0" borderId="14" xfId="0" applyFont="1" applyFill="1" applyBorder="1" applyAlignment="1">
      <alignment horizontal="center"/>
    </xf>
    <xf numFmtId="165" fontId="46" fillId="0" borderId="69" xfId="0" applyNumberFormat="1" applyFont="1" applyBorder="1" applyAlignment="1">
      <alignment horizontal="center"/>
    </xf>
    <xf numFmtId="0" fontId="2" fillId="0" borderId="115" xfId="0" applyFont="1" applyFill="1" applyBorder="1"/>
    <xf numFmtId="0" fontId="2" fillId="0" borderId="85" xfId="0" applyFont="1" applyBorder="1"/>
    <xf numFmtId="0" fontId="77" fillId="0" borderId="86" xfId="0" applyFont="1" applyFill="1" applyBorder="1" applyAlignment="1">
      <alignment horizontal="center"/>
    </xf>
    <xf numFmtId="0" fontId="57" fillId="0" borderId="2" xfId="0" applyFont="1" applyBorder="1" applyAlignment="1">
      <alignment horizontal="left"/>
    </xf>
    <xf numFmtId="0" fontId="47" fillId="0" borderId="108" xfId="0" applyFont="1" applyBorder="1" applyAlignment="1">
      <alignment horizontal="center"/>
    </xf>
    <xf numFmtId="0" fontId="115" fillId="0" borderId="108" xfId="0" applyFont="1" applyBorder="1" applyAlignment="1">
      <alignment horizontal="center"/>
    </xf>
    <xf numFmtId="0" fontId="77" fillId="0" borderId="81" xfId="0" applyFont="1" applyFill="1" applyBorder="1" applyAlignment="1">
      <alignment horizontal="center"/>
    </xf>
    <xf numFmtId="0" fontId="77" fillId="6" borderId="108" xfId="0" applyFont="1" applyFill="1" applyBorder="1" applyAlignment="1">
      <alignment horizontal="center"/>
    </xf>
    <xf numFmtId="0" fontId="117" fillId="6" borderId="108" xfId="0" applyFont="1" applyFill="1" applyBorder="1" applyAlignment="1">
      <alignment horizontal="center"/>
    </xf>
    <xf numFmtId="0" fontId="14" fillId="0" borderId="81" xfId="0" applyFont="1" applyFill="1" applyBorder="1"/>
    <xf numFmtId="0" fontId="21" fillId="0" borderId="119" xfId="0" applyFont="1" applyFill="1" applyBorder="1" applyAlignment="1">
      <alignment horizontal="left"/>
    </xf>
    <xf numFmtId="0" fontId="120" fillId="6" borderId="108" xfId="0" applyFont="1" applyFill="1" applyBorder="1" applyAlignment="1">
      <alignment horizontal="center"/>
    </xf>
    <xf numFmtId="0" fontId="115" fillId="0" borderId="69" xfId="0" applyFont="1" applyFill="1" applyBorder="1" applyAlignment="1">
      <alignment horizontal="center"/>
    </xf>
    <xf numFmtId="0" fontId="0" fillId="5" borderId="41" xfId="0" applyFill="1" applyBorder="1"/>
    <xf numFmtId="0" fontId="46" fillId="0" borderId="15" xfId="0" applyFont="1" applyBorder="1"/>
    <xf numFmtId="167" fontId="117" fillId="0" borderId="114" xfId="0" applyNumberFormat="1" applyFont="1" applyBorder="1" applyAlignment="1">
      <alignment horizontal="center"/>
    </xf>
    <xf numFmtId="0" fontId="115" fillId="6" borderId="114" xfId="0" applyFont="1" applyFill="1" applyBorder="1" applyAlignment="1">
      <alignment horizontal="center"/>
    </xf>
    <xf numFmtId="0" fontId="7" fillId="0" borderId="79" xfId="0" applyFont="1" applyBorder="1"/>
    <xf numFmtId="0" fontId="77" fillId="0" borderId="71" xfId="0" applyFont="1" applyFill="1" applyBorder="1" applyAlignment="1">
      <alignment horizontal="center"/>
    </xf>
    <xf numFmtId="0" fontId="2" fillId="0" borderId="71" xfId="0" applyFont="1" applyBorder="1"/>
    <xf numFmtId="2" fontId="0" fillId="0" borderId="71" xfId="0" applyNumberFormat="1" applyBorder="1"/>
    <xf numFmtId="1" fontId="115" fillId="0" borderId="72" xfId="0" applyNumberFormat="1" applyFont="1" applyFill="1" applyBorder="1"/>
    <xf numFmtId="0" fontId="32" fillId="0" borderId="108" xfId="0" applyFont="1" applyBorder="1"/>
    <xf numFmtId="2" fontId="47" fillId="0" borderId="108" xfId="0" applyNumberFormat="1" applyFont="1" applyBorder="1" applyAlignment="1">
      <alignment horizontal="center"/>
    </xf>
    <xf numFmtId="167" fontId="47" fillId="0" borderId="0" xfId="0" applyNumberFormat="1" applyFont="1" applyFill="1" applyBorder="1"/>
    <xf numFmtId="167" fontId="0" fillId="0" borderId="0" xfId="0" applyNumberFormat="1" applyFill="1" applyBorder="1"/>
    <xf numFmtId="166" fontId="46" fillId="0" borderId="114" xfId="0" applyNumberFormat="1" applyFont="1" applyBorder="1" applyAlignment="1">
      <alignment horizontal="center"/>
    </xf>
    <xf numFmtId="2" fontId="90" fillId="0" borderId="69" xfId="0" applyNumberFormat="1" applyFont="1" applyFill="1" applyBorder="1" applyAlignment="1">
      <alignment horizontal="center"/>
    </xf>
    <xf numFmtId="0" fontId="115" fillId="0" borderId="113" xfId="0" applyFont="1" applyFill="1" applyBorder="1" applyAlignment="1">
      <alignment horizontal="center"/>
    </xf>
    <xf numFmtId="0" fontId="62" fillId="0" borderId="79" xfId="0" applyFont="1" applyBorder="1"/>
    <xf numFmtId="0" fontId="7" fillId="0" borderId="70" xfId="0" applyFont="1" applyBorder="1"/>
    <xf numFmtId="1" fontId="47" fillId="0" borderId="71" xfId="0" applyNumberFormat="1" applyFont="1" applyBorder="1" applyAlignment="1">
      <alignment horizontal="center"/>
    </xf>
    <xf numFmtId="2" fontId="115" fillId="0" borderId="71" xfId="0" applyNumberFormat="1" applyFont="1" applyFill="1" applyBorder="1" applyAlignment="1">
      <alignment horizontal="center"/>
    </xf>
    <xf numFmtId="0" fontId="47" fillId="0" borderId="71" xfId="0" applyFont="1" applyBorder="1" applyAlignment="1">
      <alignment horizontal="center"/>
    </xf>
    <xf numFmtId="0" fontId="115" fillId="0" borderId="71" xfId="0" applyFont="1" applyBorder="1" applyAlignment="1">
      <alignment horizontal="center"/>
    </xf>
    <xf numFmtId="0" fontId="85" fillId="0" borderId="0" xfId="0" applyFont="1" applyFill="1" applyBorder="1" applyAlignment="1">
      <alignment horizontal="center"/>
    </xf>
    <xf numFmtId="166" fontId="47" fillId="0" borderId="0" xfId="0" applyNumberFormat="1" applyFont="1" applyFill="1" applyBorder="1" applyAlignment="1">
      <alignment horizontal="center"/>
    </xf>
    <xf numFmtId="167" fontId="115" fillId="6" borderId="114" xfId="0" applyNumberFormat="1" applyFont="1" applyFill="1" applyBorder="1" applyAlignment="1">
      <alignment horizontal="center"/>
    </xf>
    <xf numFmtId="167" fontId="0" fillId="0" borderId="0" xfId="0" applyNumberFormat="1" applyBorder="1"/>
    <xf numFmtId="0" fontId="115" fillId="0" borderId="24" xfId="0" applyFont="1" applyFill="1" applyBorder="1" applyAlignment="1">
      <alignment horizontal="center"/>
    </xf>
    <xf numFmtId="165" fontId="47" fillId="0" borderId="24" xfId="0" applyNumberFormat="1" applyFont="1" applyBorder="1" applyAlignment="1">
      <alignment horizontal="center"/>
    </xf>
    <xf numFmtId="165" fontId="115" fillId="0" borderId="24" xfId="0" applyNumberFormat="1" applyFont="1" applyFill="1" applyBorder="1" applyAlignment="1">
      <alignment horizontal="center"/>
    </xf>
    <xf numFmtId="2" fontId="115" fillId="0" borderId="116" xfId="0" applyNumberFormat="1" applyFont="1" applyFill="1" applyBorder="1" applyAlignment="1">
      <alignment horizontal="center"/>
    </xf>
    <xf numFmtId="0" fontId="0" fillId="0" borderId="99" xfId="0" applyFont="1" applyFill="1" applyBorder="1" applyAlignment="1">
      <alignment horizontal="left"/>
    </xf>
    <xf numFmtId="167" fontId="115" fillId="0" borderId="114" xfId="0" applyNumberFormat="1" applyFont="1" applyBorder="1" applyAlignment="1">
      <alignment horizontal="center"/>
    </xf>
    <xf numFmtId="0" fontId="115" fillId="0" borderId="28" xfId="0" applyFont="1" applyFill="1" applyBorder="1"/>
    <xf numFmtId="0" fontId="85" fillId="0" borderId="10" xfId="0" applyFont="1" applyFill="1" applyBorder="1" applyAlignment="1">
      <alignment horizontal="center"/>
    </xf>
    <xf numFmtId="0" fontId="14" fillId="6" borderId="71" xfId="0" applyFont="1" applyFill="1" applyBorder="1"/>
    <xf numFmtId="0" fontId="77" fillId="6" borderId="71" xfId="0" applyFont="1" applyFill="1" applyBorder="1" applyAlignment="1">
      <alignment horizontal="center"/>
    </xf>
    <xf numFmtId="0" fontId="115" fillId="6" borderId="71" xfId="0" applyFont="1" applyFill="1" applyBorder="1" applyAlignment="1">
      <alignment horizontal="center"/>
    </xf>
    <xf numFmtId="2" fontId="0" fillId="0" borderId="69" xfId="0" applyNumberFormat="1" applyBorder="1"/>
    <xf numFmtId="167" fontId="120" fillId="0" borderId="0" xfId="0" applyNumberFormat="1" applyFont="1" applyFill="1" applyBorder="1" applyAlignment="1">
      <alignment horizontal="center"/>
    </xf>
    <xf numFmtId="167" fontId="77" fillId="0" borderId="0" xfId="0" applyNumberFormat="1" applyFont="1" applyFill="1" applyBorder="1" applyAlignment="1">
      <alignment horizontal="center"/>
    </xf>
    <xf numFmtId="0" fontId="7" fillId="0" borderId="108" xfId="0" applyFont="1" applyBorder="1"/>
    <xf numFmtId="165" fontId="47" fillId="0" borderId="0" xfId="0" applyNumberFormat="1" applyFont="1" applyFill="1" applyBorder="1" applyAlignment="1">
      <alignment horizontal="center"/>
    </xf>
    <xf numFmtId="2" fontId="47" fillId="0" borderId="0" xfId="0" applyNumberFormat="1" applyFont="1" applyFill="1" applyBorder="1" applyAlignment="1">
      <alignment horizontal="center"/>
    </xf>
    <xf numFmtId="2" fontId="117" fillId="0" borderId="28" xfId="0" applyNumberFormat="1" applyFont="1" applyFill="1" applyBorder="1" applyAlignment="1">
      <alignment horizontal="center"/>
    </xf>
    <xf numFmtId="166" fontId="47" fillId="0" borderId="71" xfId="0" applyNumberFormat="1" applyFont="1" applyBorder="1" applyAlignment="1">
      <alignment horizontal="center"/>
    </xf>
    <xf numFmtId="0" fontId="77" fillId="0" borderId="14" xfId="0" applyFont="1" applyFill="1" applyBorder="1" applyAlignment="1">
      <alignment horizontal="center"/>
    </xf>
    <xf numFmtId="1" fontId="115" fillId="0" borderId="71" xfId="0" applyNumberFormat="1" applyFont="1" applyFill="1" applyBorder="1"/>
    <xf numFmtId="0" fontId="2" fillId="6" borderId="71" xfId="0" applyFont="1" applyFill="1" applyBorder="1"/>
    <xf numFmtId="0" fontId="54" fillId="6" borderId="71" xfId="0" applyFont="1" applyFill="1" applyBorder="1"/>
    <xf numFmtId="0" fontId="117" fillId="0" borderId="71" xfId="0" applyFont="1" applyBorder="1" applyAlignment="1">
      <alignment horizontal="center"/>
    </xf>
    <xf numFmtId="0" fontId="114" fillId="0" borderId="0" xfId="0" applyFont="1" applyFill="1" applyBorder="1"/>
    <xf numFmtId="0" fontId="21" fillId="0" borderId="79" xfId="0" applyFont="1" applyFill="1" applyBorder="1"/>
    <xf numFmtId="0" fontId="2" fillId="6" borderId="108" xfId="0" applyFont="1" applyFill="1" applyBorder="1"/>
    <xf numFmtId="0" fontId="0" fillId="0" borderId="81" xfId="0" applyFill="1" applyBorder="1"/>
    <xf numFmtId="0" fontId="27" fillId="0" borderId="81" xfId="0" applyFont="1" applyFill="1" applyBorder="1" applyAlignment="1">
      <alignment horizontal="center"/>
    </xf>
    <xf numFmtId="0" fontId="0" fillId="6" borderId="114" xfId="0" applyFill="1" applyBorder="1" applyAlignment="1">
      <alignment horizontal="center"/>
    </xf>
    <xf numFmtId="0" fontId="0" fillId="6" borderId="114" xfId="0" applyFill="1" applyBorder="1"/>
    <xf numFmtId="167" fontId="0" fillId="6" borderId="114" xfId="0" applyNumberFormat="1" applyFill="1" applyBorder="1"/>
    <xf numFmtId="0" fontId="58" fillId="0" borderId="108" xfId="0" applyFont="1" applyBorder="1"/>
    <xf numFmtId="0" fontId="46" fillId="0" borderId="0" xfId="0" applyFont="1" applyBorder="1" applyAlignment="1">
      <alignment horizontal="center"/>
    </xf>
    <xf numFmtId="0" fontId="32" fillId="6" borderId="116" xfId="0" applyFont="1" applyFill="1" applyBorder="1"/>
    <xf numFmtId="0" fontId="115" fillId="6" borderId="116" xfId="0" applyFont="1" applyFill="1" applyBorder="1"/>
    <xf numFmtId="0" fontId="54" fillId="0" borderId="114" xfId="0" applyFont="1" applyBorder="1" applyAlignment="1">
      <alignment horizontal="center"/>
    </xf>
    <xf numFmtId="1" fontId="21" fillId="0" borderId="108" xfId="0" applyNumberFormat="1" applyFont="1" applyFill="1" applyBorder="1" applyAlignment="1">
      <alignment horizontal="left"/>
    </xf>
    <xf numFmtId="0" fontId="114" fillId="0" borderId="117" xfId="0" applyFont="1" applyFill="1" applyBorder="1"/>
    <xf numFmtId="0" fontId="2" fillId="0" borderId="66" xfId="0" applyFont="1" applyBorder="1" applyAlignment="1">
      <alignment horizontal="center"/>
    </xf>
    <xf numFmtId="0" fontId="2" fillId="0" borderId="121" xfId="0" applyFont="1" applyFill="1" applyBorder="1" applyAlignment="1">
      <alignment horizontal="center"/>
    </xf>
    <xf numFmtId="0" fontId="2" fillId="0" borderId="1" xfId="0" applyFont="1" applyBorder="1"/>
    <xf numFmtId="0" fontId="2" fillId="0" borderId="66" xfId="0" applyFont="1" applyBorder="1"/>
    <xf numFmtId="0" fontId="79" fillId="0" borderId="24" xfId="0" applyFont="1" applyFill="1" applyBorder="1" applyAlignment="1">
      <alignment horizontal="left"/>
    </xf>
    <xf numFmtId="0" fontId="77" fillId="0" borderId="108" xfId="0" applyFont="1" applyFill="1" applyBorder="1" applyAlignment="1">
      <alignment horizontal="left"/>
    </xf>
    <xf numFmtId="0" fontId="54" fillId="6" borderId="108" xfId="0" applyFont="1" applyFill="1" applyBorder="1"/>
    <xf numFmtId="0" fontId="27" fillId="6" borderId="108" xfId="0" applyFont="1" applyFill="1" applyBorder="1" applyAlignment="1">
      <alignment horizontal="center"/>
    </xf>
    <xf numFmtId="0" fontId="46" fillId="0" borderId="108" xfId="0" applyFont="1" applyBorder="1" applyAlignment="1">
      <alignment horizontal="center"/>
    </xf>
    <xf numFmtId="0" fontId="54" fillId="0" borderId="101" xfId="0" applyFont="1" applyBorder="1" applyAlignment="1">
      <alignment horizontal="center"/>
    </xf>
    <xf numFmtId="0" fontId="2" fillId="0" borderId="119" xfId="0" applyFont="1" applyFill="1" applyBorder="1" applyAlignment="1">
      <alignment horizontal="left"/>
    </xf>
    <xf numFmtId="1" fontId="54" fillId="0" borderId="67" xfId="0" applyNumberFormat="1" applyFont="1" applyBorder="1" applyAlignment="1">
      <alignment horizontal="center"/>
    </xf>
    <xf numFmtId="1" fontId="35" fillId="0" borderId="121" xfId="0" applyNumberFormat="1" applyFont="1" applyFill="1" applyBorder="1" applyAlignment="1">
      <alignment horizontal="center"/>
    </xf>
    <xf numFmtId="165" fontId="45" fillId="0" borderId="114" xfId="0" applyNumberFormat="1" applyFont="1" applyFill="1" applyBorder="1" applyAlignment="1">
      <alignment horizontal="left"/>
    </xf>
    <xf numFmtId="165" fontId="76" fillId="0" borderId="115" xfId="0" applyNumberFormat="1" applyFont="1" applyFill="1" applyBorder="1" applyAlignment="1">
      <alignment horizontal="left"/>
    </xf>
    <xf numFmtId="0" fontId="21" fillId="0" borderId="65" xfId="0" applyFont="1" applyBorder="1" applyAlignment="1">
      <alignment horizontal="center"/>
    </xf>
    <xf numFmtId="0" fontId="7" fillId="0" borderId="111" xfId="0" applyFont="1" applyBorder="1"/>
    <xf numFmtId="0" fontId="0" fillId="0" borderId="67" xfId="0" applyBorder="1"/>
    <xf numFmtId="0" fontId="2" fillId="0" borderId="121" xfId="0" applyFont="1" applyBorder="1" applyAlignment="1">
      <alignment horizontal="center"/>
    </xf>
    <xf numFmtId="0" fontId="72" fillId="0" borderId="117" xfId="0" applyFont="1" applyBorder="1" applyAlignment="1">
      <alignment horizontal="left"/>
    </xf>
    <xf numFmtId="0" fontId="27" fillId="0" borderId="109" xfId="0" applyFont="1" applyFill="1" applyBorder="1" applyAlignment="1">
      <alignment horizontal="left"/>
    </xf>
    <xf numFmtId="0" fontId="14" fillId="0" borderId="96" xfId="0" applyFont="1" applyFill="1" applyBorder="1"/>
    <xf numFmtId="0" fontId="7" fillId="0" borderId="108" xfId="0" applyFont="1" applyFill="1" applyBorder="1" applyAlignment="1">
      <alignment horizontal="left"/>
    </xf>
    <xf numFmtId="0" fontId="78" fillId="0" borderId="113" xfId="0" applyFont="1" applyFill="1" applyBorder="1" applyAlignment="1">
      <alignment horizontal="left"/>
    </xf>
    <xf numFmtId="0" fontId="27" fillId="0" borderId="120" xfId="0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0" fontId="14" fillId="0" borderId="74" xfId="0" applyFont="1" applyFill="1" applyBorder="1" applyAlignment="1">
      <alignment horizontal="center"/>
    </xf>
    <xf numFmtId="0" fontId="14" fillId="0" borderId="79" xfId="0" applyFont="1" applyFill="1" applyBorder="1" applyAlignment="1">
      <alignment horizontal="center"/>
    </xf>
    <xf numFmtId="0" fontId="34" fillId="0" borderId="23" xfId="0" applyFont="1" applyFill="1" applyBorder="1" applyAlignment="1">
      <alignment horizontal="center" vertical="center"/>
    </xf>
    <xf numFmtId="2" fontId="34" fillId="0" borderId="24" xfId="0" applyNumberFormat="1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2" fontId="88" fillId="0" borderId="100" xfId="0" applyNumberFormat="1" applyFont="1" applyFill="1" applyBorder="1" applyAlignment="1">
      <alignment horizontal="center"/>
    </xf>
    <xf numFmtId="2" fontId="88" fillId="0" borderId="101" xfId="0" applyNumberFormat="1" applyFont="1" applyFill="1" applyBorder="1" applyAlignment="1">
      <alignment horizontal="center"/>
    </xf>
    <xf numFmtId="0" fontId="50" fillId="0" borderId="2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2" fontId="14" fillId="0" borderId="40" xfId="0" applyNumberFormat="1" applyFont="1" applyFill="1" applyBorder="1" applyAlignment="1">
      <alignment horizontal="center"/>
    </xf>
    <xf numFmtId="2" fontId="14" fillId="0" borderId="85" xfId="0" applyNumberFormat="1" applyFont="1" applyFill="1" applyBorder="1" applyAlignment="1">
      <alignment horizontal="center"/>
    </xf>
    <xf numFmtId="166" fontId="14" fillId="0" borderId="85" xfId="0" applyNumberFormat="1" applyFont="1" applyFill="1" applyBorder="1" applyAlignment="1">
      <alignment horizontal="center"/>
    </xf>
    <xf numFmtId="0" fontId="17" fillId="0" borderId="81" xfId="0" applyFont="1" applyFill="1" applyBorder="1" applyAlignment="1">
      <alignment horizontal="center"/>
    </xf>
    <xf numFmtId="2" fontId="34" fillId="0" borderId="23" xfId="0" applyNumberFormat="1" applyFont="1" applyFill="1" applyBorder="1" applyAlignment="1">
      <alignment horizontal="center" vertical="center"/>
    </xf>
    <xf numFmtId="166" fontId="34" fillId="0" borderId="24" xfId="0" applyNumberFormat="1" applyFont="1" applyFill="1" applyBorder="1" applyAlignment="1">
      <alignment horizontal="center" vertical="center"/>
    </xf>
    <xf numFmtId="2" fontId="88" fillId="0" borderId="49" xfId="0" applyNumberFormat="1" applyFont="1" applyFill="1" applyBorder="1" applyAlignment="1">
      <alignment horizontal="center"/>
    </xf>
    <xf numFmtId="2" fontId="88" fillId="0" borderId="48" xfId="0" applyNumberFormat="1" applyFont="1" applyFill="1" applyBorder="1" applyAlignment="1">
      <alignment horizontal="center"/>
    </xf>
    <xf numFmtId="0" fontId="14" fillId="0" borderId="117" xfId="0" applyFont="1" applyFill="1" applyBorder="1" applyAlignment="1">
      <alignment horizontal="center"/>
    </xf>
    <xf numFmtId="0" fontId="14" fillId="0" borderId="81" xfId="0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2" fontId="14" fillId="0" borderId="114" xfId="0" applyNumberFormat="1" applyFont="1" applyFill="1" applyBorder="1" applyAlignment="1">
      <alignment horizontal="center"/>
    </xf>
    <xf numFmtId="0" fontId="14" fillId="0" borderId="5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02" fillId="0" borderId="2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/>
    </xf>
    <xf numFmtId="0" fontId="121" fillId="0" borderId="0" xfId="0" applyFont="1" applyAlignment="1">
      <alignment horizontal="left" vertical="center"/>
    </xf>
    <xf numFmtId="0" fontId="2" fillId="0" borderId="108" xfId="0" applyFont="1" applyFill="1" applyBorder="1"/>
    <xf numFmtId="1" fontId="35" fillId="0" borderId="3" xfId="0" applyNumberFormat="1" applyFont="1" applyBorder="1" applyAlignment="1">
      <alignment horizontal="center"/>
    </xf>
    <xf numFmtId="1" fontId="54" fillId="0" borderId="1" xfId="0" applyNumberFormat="1" applyFont="1" applyBorder="1" applyAlignment="1">
      <alignment horizontal="left"/>
    </xf>
    <xf numFmtId="0" fontId="10" fillId="0" borderId="27" xfId="0" applyFont="1" applyFill="1" applyBorder="1" applyAlignment="1">
      <alignment horizontal="center" vertical="center"/>
    </xf>
    <xf numFmtId="0" fontId="17" fillId="0" borderId="74" xfId="0" applyFont="1" applyFill="1" applyBorder="1" applyAlignment="1">
      <alignment horizontal="center"/>
    </xf>
    <xf numFmtId="0" fontId="17" fillId="0" borderId="69" xfId="0" applyFont="1" applyFill="1" applyBorder="1" applyAlignment="1">
      <alignment horizontal="center"/>
    </xf>
    <xf numFmtId="0" fontId="0" fillId="0" borderId="67" xfId="0" applyBorder="1" applyAlignment="1">
      <alignment horizontal="left"/>
    </xf>
    <xf numFmtId="1" fontId="35" fillId="0" borderId="111" xfId="0" applyNumberFormat="1" applyFont="1" applyFill="1" applyBorder="1" applyAlignment="1">
      <alignment horizontal="center"/>
    </xf>
    <xf numFmtId="1" fontId="35" fillId="0" borderId="110" xfId="0" applyNumberFormat="1" applyFont="1" applyBorder="1" applyAlignment="1">
      <alignment horizontal="center"/>
    </xf>
    <xf numFmtId="1" fontId="35" fillId="0" borderId="89" xfId="0" applyNumberFormat="1" applyFont="1" applyFill="1" applyBorder="1" applyAlignment="1">
      <alignment horizontal="center"/>
    </xf>
    <xf numFmtId="1" fontId="35" fillId="0" borderId="119" xfId="0" applyNumberFormat="1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17" fillId="0" borderId="68" xfId="0" applyFont="1" applyFill="1" applyBorder="1" applyAlignment="1">
      <alignment horizontal="center"/>
    </xf>
    <xf numFmtId="0" fontId="21" fillId="0" borderId="67" xfId="0" applyFont="1" applyBorder="1" applyAlignment="1">
      <alignment horizontal="center"/>
    </xf>
    <xf numFmtId="0" fontId="2" fillId="0" borderId="119" xfId="0" applyFont="1" applyFill="1" applyBorder="1"/>
    <xf numFmtId="0" fontId="2" fillId="0" borderId="89" xfId="0" applyFont="1" applyFill="1" applyBorder="1"/>
    <xf numFmtId="0" fontId="21" fillId="0" borderId="107" xfId="0" applyFont="1" applyFill="1" applyBorder="1"/>
    <xf numFmtId="0" fontId="21" fillId="0" borderId="108" xfId="0" applyFont="1" applyFill="1" applyBorder="1" applyAlignment="1">
      <alignment horizontal="center"/>
    </xf>
    <xf numFmtId="0" fontId="50" fillId="0" borderId="32" xfId="0" applyFont="1" applyFill="1" applyBorder="1" applyAlignment="1"/>
    <xf numFmtId="0" fontId="77" fillId="0" borderId="106" xfId="0" applyFont="1" applyFill="1" applyBorder="1" applyAlignment="1">
      <alignment horizontal="left"/>
    </xf>
    <xf numFmtId="0" fontId="21" fillId="0" borderId="92" xfId="0" applyFont="1" applyFill="1" applyBorder="1"/>
    <xf numFmtId="0" fontId="79" fillId="0" borderId="120" xfId="0" applyFont="1" applyFill="1" applyBorder="1" applyAlignment="1">
      <alignment horizontal="left"/>
    </xf>
    <xf numFmtId="0" fontId="2" fillId="0" borderId="10" xfId="0" applyFont="1" applyFill="1" applyBorder="1"/>
    <xf numFmtId="1" fontId="115" fillId="0" borderId="102" xfId="0" applyNumberFormat="1" applyFont="1" applyFill="1" applyBorder="1"/>
    <xf numFmtId="0" fontId="0" fillId="0" borderId="117" xfId="0" applyFill="1" applyBorder="1"/>
    <xf numFmtId="0" fontId="0" fillId="0" borderId="105" xfId="0" applyFill="1" applyBorder="1" applyAlignment="1">
      <alignment horizontal="right"/>
    </xf>
    <xf numFmtId="0" fontId="0" fillId="0" borderId="106" xfId="0" applyFill="1" applyBorder="1"/>
    <xf numFmtId="0" fontId="32" fillId="0" borderId="69" xfId="0" applyFont="1" applyFill="1" applyBorder="1" applyAlignment="1">
      <alignment horizontal="left"/>
    </xf>
    <xf numFmtId="0" fontId="0" fillId="0" borderId="85" xfId="0" applyFill="1" applyBorder="1" applyAlignment="1">
      <alignment horizontal="right"/>
    </xf>
    <xf numFmtId="0" fontId="32" fillId="0" borderId="97" xfId="0" applyFont="1" applyFill="1" applyBorder="1" applyAlignment="1">
      <alignment horizontal="left"/>
    </xf>
    <xf numFmtId="0" fontId="21" fillId="0" borderId="0" xfId="0" applyFont="1" applyFill="1"/>
    <xf numFmtId="0" fontId="10" fillId="0" borderId="18" xfId="0" applyFont="1" applyFill="1" applyBorder="1"/>
    <xf numFmtId="0" fontId="48" fillId="0" borderId="3" xfId="0" applyFont="1" applyFill="1" applyBorder="1"/>
    <xf numFmtId="0" fontId="48" fillId="0" borderId="19" xfId="0" applyFont="1" applyFill="1" applyBorder="1"/>
    <xf numFmtId="166" fontId="2" fillId="0" borderId="37" xfId="0" applyNumberFormat="1" applyFont="1" applyFill="1" applyBorder="1" applyAlignment="1">
      <alignment horizontal="left"/>
    </xf>
    <xf numFmtId="165" fontId="27" fillId="0" borderId="116" xfId="0" applyNumberFormat="1" applyFont="1" applyFill="1" applyBorder="1" applyAlignment="1">
      <alignment horizontal="left"/>
    </xf>
    <xf numFmtId="165" fontId="21" fillId="0" borderId="108" xfId="0" applyNumberFormat="1" applyFont="1" applyFill="1" applyBorder="1" applyAlignment="1">
      <alignment horizontal="left"/>
    </xf>
    <xf numFmtId="165" fontId="77" fillId="0" borderId="113" xfId="0" applyNumberFormat="1" applyFont="1" applyFill="1" applyBorder="1" applyAlignment="1">
      <alignment horizontal="left"/>
    </xf>
    <xf numFmtId="165" fontId="77" fillId="0" borderId="116" xfId="0" applyNumberFormat="1" applyFont="1" applyFill="1" applyBorder="1" applyAlignment="1">
      <alignment horizontal="left"/>
    </xf>
    <xf numFmtId="0" fontId="0" fillId="0" borderId="119" xfId="0" applyFill="1" applyBorder="1"/>
    <xf numFmtId="0" fontId="0" fillId="0" borderId="120" xfId="0" applyFill="1" applyBorder="1"/>
    <xf numFmtId="0" fontId="21" fillId="0" borderId="85" xfId="0" applyFont="1" applyFill="1" applyBorder="1" applyAlignment="1">
      <alignment horizontal="left"/>
    </xf>
    <xf numFmtId="0" fontId="77" fillId="0" borderId="86" xfId="0" applyFont="1" applyFill="1" applyBorder="1" applyAlignment="1">
      <alignment horizontal="left"/>
    </xf>
    <xf numFmtId="0" fontId="14" fillId="0" borderId="108" xfId="0" applyFont="1" applyFill="1" applyBorder="1" applyAlignment="1">
      <alignment horizontal="left"/>
    </xf>
    <xf numFmtId="166" fontId="0" fillId="0" borderId="0" xfId="0" applyNumberFormat="1" applyFill="1" applyBorder="1"/>
    <xf numFmtId="0" fontId="62" fillId="0" borderId="89" xfId="0" applyFont="1" applyFill="1" applyBorder="1"/>
    <xf numFmtId="0" fontId="2" fillId="0" borderId="118" xfId="0" applyFont="1" applyFill="1" applyBorder="1"/>
    <xf numFmtId="0" fontId="45" fillId="0" borderId="108" xfId="0" applyFont="1" applyFill="1" applyBorder="1" applyAlignment="1">
      <alignment horizontal="left"/>
    </xf>
    <xf numFmtId="0" fontId="76" fillId="0" borderId="113" xfId="0" applyFont="1" applyFill="1" applyBorder="1" applyAlignment="1">
      <alignment horizontal="left"/>
    </xf>
    <xf numFmtId="0" fontId="14" fillId="0" borderId="107" xfId="0" applyFont="1" applyFill="1" applyBorder="1"/>
    <xf numFmtId="166" fontId="77" fillId="0" borderId="116" xfId="0" applyNumberFormat="1" applyFont="1" applyFill="1" applyBorder="1" applyAlignment="1">
      <alignment horizontal="left"/>
    </xf>
    <xf numFmtId="0" fontId="45" fillId="0" borderId="40" xfId="0" applyFont="1" applyFill="1" applyBorder="1"/>
    <xf numFmtId="0" fontId="58" fillId="0" borderId="85" xfId="0" applyFont="1" applyFill="1" applyBorder="1" applyAlignment="1">
      <alignment horizontal="left"/>
    </xf>
    <xf numFmtId="0" fontId="80" fillId="0" borderId="86" xfId="0" applyFont="1" applyFill="1" applyBorder="1" applyAlignment="1">
      <alignment horizontal="left"/>
    </xf>
    <xf numFmtId="0" fontId="45" fillId="0" borderId="101" xfId="0" applyFont="1" applyFill="1" applyBorder="1" applyAlignment="1">
      <alignment horizontal="left"/>
    </xf>
    <xf numFmtId="0" fontId="76" fillId="0" borderId="102" xfId="0" applyFont="1" applyFill="1" applyBorder="1" applyAlignment="1">
      <alignment horizontal="left"/>
    </xf>
    <xf numFmtId="0" fontId="27" fillId="0" borderId="69" xfId="0" applyFont="1" applyFill="1" applyBorder="1" applyAlignment="1">
      <alignment horizontal="left"/>
    </xf>
    <xf numFmtId="0" fontId="96" fillId="0" borderId="16" xfId="0" applyFont="1" applyFill="1" applyBorder="1"/>
    <xf numFmtId="0" fontId="97" fillId="0" borderId="34" xfId="0" applyFont="1" applyFill="1" applyBorder="1"/>
    <xf numFmtId="0" fontId="54" fillId="0" borderId="10" xfId="0" applyFont="1" applyFill="1" applyBorder="1"/>
    <xf numFmtId="0" fontId="1" fillId="0" borderId="14" xfId="0" applyFont="1" applyFill="1" applyBorder="1"/>
    <xf numFmtId="0" fontId="14" fillId="0" borderId="23" xfId="0" applyFont="1" applyFill="1" applyBorder="1"/>
    <xf numFmtId="0" fontId="7" fillId="0" borderId="96" xfId="0" applyFont="1" applyFill="1" applyBorder="1"/>
    <xf numFmtId="0" fontId="75" fillId="0" borderId="96" xfId="0" applyFont="1" applyFill="1" applyBorder="1"/>
    <xf numFmtId="49" fontId="1" fillId="0" borderId="33" xfId="0" applyNumberFormat="1" applyFont="1" applyBorder="1" applyAlignment="1">
      <alignment horizontal="center"/>
    </xf>
    <xf numFmtId="0" fontId="32" fillId="0" borderId="110" xfId="0" applyFont="1" applyFill="1" applyBorder="1"/>
    <xf numFmtId="0" fontId="47" fillId="0" borderId="106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7" fillId="0" borderId="14" xfId="0" applyFont="1" applyFill="1" applyBorder="1" applyAlignment="1">
      <alignment horizontal="left"/>
    </xf>
    <xf numFmtId="0" fontId="10" fillId="0" borderId="23" xfId="0" applyFont="1" applyFill="1" applyBorder="1"/>
    <xf numFmtId="0" fontId="48" fillId="0" borderId="25" xfId="0" applyFont="1" applyFill="1" applyBorder="1"/>
    <xf numFmtId="0" fontId="50" fillId="0" borderId="103" xfId="0" applyFont="1" applyFill="1" applyBorder="1" applyAlignment="1"/>
    <xf numFmtId="0" fontId="48" fillId="0" borderId="91" xfId="0" applyFont="1" applyFill="1" applyBorder="1"/>
    <xf numFmtId="0" fontId="79" fillId="0" borderId="17" xfId="0" applyFont="1" applyFill="1" applyBorder="1"/>
    <xf numFmtId="0" fontId="32" fillId="0" borderId="111" xfId="0" applyFont="1" applyFill="1" applyBorder="1"/>
    <xf numFmtId="0" fontId="66" fillId="0" borderId="110" xfId="0" applyFont="1" applyFill="1" applyBorder="1"/>
    <xf numFmtId="0" fontId="32" fillId="0" borderId="106" xfId="0" applyFont="1" applyFill="1" applyBorder="1" applyAlignment="1">
      <alignment horizontal="center"/>
    </xf>
    <xf numFmtId="0" fontId="0" fillId="0" borderId="28" xfId="0" applyFill="1" applyBorder="1" applyAlignment="1">
      <alignment horizontal="right"/>
    </xf>
    <xf numFmtId="166" fontId="2" fillId="0" borderId="24" xfId="0" applyNumberFormat="1" applyFont="1" applyFill="1" applyBorder="1" applyAlignment="1">
      <alignment horizontal="left"/>
    </xf>
    <xf numFmtId="49" fontId="14" fillId="0" borderId="68" xfId="0" applyNumberFormat="1" applyFont="1" applyFill="1" applyBorder="1" applyAlignment="1">
      <alignment horizontal="center"/>
    </xf>
    <xf numFmtId="0" fontId="17" fillId="0" borderId="117" xfId="0" applyFont="1" applyFill="1" applyBorder="1" applyAlignment="1">
      <alignment horizontal="left"/>
    </xf>
    <xf numFmtId="0" fontId="46" fillId="0" borderId="3" xfId="0" applyFont="1" applyFill="1" applyBorder="1"/>
    <xf numFmtId="0" fontId="46" fillId="0" borderId="19" xfId="0" applyFont="1" applyFill="1" applyBorder="1"/>
    <xf numFmtId="0" fontId="17" fillId="0" borderId="108" xfId="0" applyFont="1" applyFill="1" applyBorder="1" applyAlignment="1">
      <alignment horizontal="center"/>
    </xf>
    <xf numFmtId="0" fontId="14" fillId="0" borderId="121" xfId="0" applyFont="1" applyBorder="1" applyAlignment="1">
      <alignment horizontal="right"/>
    </xf>
    <xf numFmtId="0" fontId="17" fillId="0" borderId="50" xfId="0" applyFont="1" applyFill="1" applyBorder="1" applyAlignment="1">
      <alignment horizontal="center"/>
    </xf>
    <xf numFmtId="0" fontId="14" fillId="0" borderId="107" xfId="0" applyFont="1" applyFill="1" applyBorder="1" applyAlignment="1">
      <alignment horizontal="center"/>
    </xf>
    <xf numFmtId="0" fontId="54" fillId="0" borderId="1" xfId="0" applyFont="1" applyBorder="1"/>
    <xf numFmtId="0" fontId="17" fillId="0" borderId="68" xfId="0" applyFont="1" applyBorder="1" applyAlignment="1">
      <alignment horizontal="center"/>
    </xf>
    <xf numFmtId="0" fontId="17" fillId="0" borderId="69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" fontId="103" fillId="0" borderId="97" xfId="0" applyNumberFormat="1" applyFont="1" applyBorder="1" applyAlignment="1">
      <alignment horizontal="center"/>
    </xf>
    <xf numFmtId="0" fontId="1" fillId="0" borderId="105" xfId="0" applyFont="1" applyFill="1" applyBorder="1" applyAlignment="1">
      <alignment horizontal="center"/>
    </xf>
    <xf numFmtId="1" fontId="35" fillId="0" borderId="67" xfId="0" applyNumberFormat="1" applyFont="1" applyFill="1" applyBorder="1" applyAlignment="1">
      <alignment horizontal="center"/>
    </xf>
    <xf numFmtId="0" fontId="54" fillId="0" borderId="97" xfId="0" applyFont="1" applyFill="1" applyBorder="1" applyAlignment="1">
      <alignment horizontal="center"/>
    </xf>
    <xf numFmtId="0" fontId="73" fillId="0" borderId="76" xfId="0" applyFont="1" applyFill="1" applyBorder="1" applyAlignment="1">
      <alignment horizontal="center"/>
    </xf>
    <xf numFmtId="166" fontId="0" fillId="0" borderId="0" xfId="0" applyNumberFormat="1"/>
    <xf numFmtId="0" fontId="73" fillId="0" borderId="44" xfId="0" applyFont="1" applyFill="1" applyBorder="1" applyAlignment="1">
      <alignment horizontal="center"/>
    </xf>
    <xf numFmtId="0" fontId="73" fillId="0" borderId="107" xfId="0" applyFont="1" applyFill="1" applyBorder="1" applyAlignment="1">
      <alignment horizontal="center"/>
    </xf>
    <xf numFmtId="166" fontId="73" fillId="0" borderId="76" xfId="0" applyNumberFormat="1" applyFont="1" applyFill="1" applyBorder="1" applyAlignment="1">
      <alignment horizontal="center"/>
    </xf>
    <xf numFmtId="0" fontId="75" fillId="0" borderId="92" xfId="0" applyFont="1" applyFill="1" applyBorder="1"/>
    <xf numFmtId="0" fontId="45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62" fillId="0" borderId="0" xfId="0" applyFont="1" applyFill="1" applyBorder="1"/>
    <xf numFmtId="2" fontId="115" fillId="0" borderId="0" xfId="0" applyNumberFormat="1" applyFont="1" applyFill="1" applyBorder="1"/>
    <xf numFmtId="0" fontId="23" fillId="0" borderId="0" xfId="0" applyFont="1" applyFill="1" applyBorder="1" applyAlignment="1">
      <alignment horizontal="center"/>
    </xf>
    <xf numFmtId="1" fontId="47" fillId="0" borderId="0" xfId="0" applyNumberFormat="1" applyFont="1" applyFill="1" applyBorder="1" applyAlignment="1">
      <alignment horizontal="center"/>
    </xf>
    <xf numFmtId="0" fontId="2" fillId="0" borderId="85" xfId="0" applyFont="1" applyFill="1" applyBorder="1"/>
    <xf numFmtId="2" fontId="81" fillId="0" borderId="0" xfId="0" applyNumberFormat="1" applyFont="1" applyFill="1" applyBorder="1" applyAlignment="1">
      <alignment horizontal="left"/>
    </xf>
    <xf numFmtId="0" fontId="49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46" fillId="0" borderId="0" xfId="0" applyFont="1" applyFill="1" applyBorder="1" applyAlignment="1">
      <alignment horizontal="center"/>
    </xf>
    <xf numFmtId="0" fontId="99" fillId="0" borderId="0" xfId="0" applyFont="1" applyFill="1" applyBorder="1"/>
    <xf numFmtId="0" fontId="90" fillId="0" borderId="0" xfId="0" applyFont="1" applyFill="1" applyBorder="1" applyAlignment="1">
      <alignment horizontal="center"/>
    </xf>
    <xf numFmtId="168" fontId="50" fillId="0" borderId="0" xfId="0" applyNumberFormat="1" applyFont="1" applyFill="1" applyBorder="1" applyAlignment="1">
      <alignment horizontal="center"/>
    </xf>
    <xf numFmtId="166" fontId="48" fillId="0" borderId="0" xfId="0" applyNumberFormat="1" applyFont="1" applyFill="1" applyBorder="1" applyAlignment="1">
      <alignment horizontal="center"/>
    </xf>
    <xf numFmtId="166" fontId="46" fillId="0" borderId="0" xfId="0" applyNumberFormat="1" applyFont="1" applyFill="1" applyBorder="1"/>
    <xf numFmtId="2" fontId="81" fillId="0" borderId="0" xfId="0" applyNumberFormat="1" applyFont="1" applyFill="1" applyBorder="1" applyAlignment="1">
      <alignment horizontal="center"/>
    </xf>
    <xf numFmtId="1" fontId="115" fillId="0" borderId="0" xfId="0" applyNumberFormat="1" applyFont="1" applyFill="1" applyBorder="1" applyAlignment="1">
      <alignment horizontal="center"/>
    </xf>
    <xf numFmtId="166" fontId="48" fillId="0" borderId="0" xfId="0" applyNumberFormat="1" applyFont="1" applyFill="1" applyBorder="1"/>
    <xf numFmtId="0" fontId="43" fillId="0" borderId="0" xfId="0" applyFont="1" applyFill="1" applyBorder="1"/>
    <xf numFmtId="0" fontId="23" fillId="0" borderId="0" xfId="0" applyFont="1" applyFill="1" applyBorder="1"/>
    <xf numFmtId="0" fontId="92" fillId="0" borderId="0" xfId="0" applyFont="1" applyFill="1" applyBorder="1"/>
    <xf numFmtId="0" fontId="72" fillId="0" borderId="0" xfId="0" applyFont="1" applyFill="1" applyBorder="1" applyAlignment="1">
      <alignment horizontal="left"/>
    </xf>
    <xf numFmtId="166" fontId="50" fillId="0" borderId="0" xfId="0" applyNumberFormat="1" applyFont="1" applyFill="1" applyBorder="1" applyAlignment="1">
      <alignment horizontal="center"/>
    </xf>
    <xf numFmtId="165" fontId="115" fillId="0" borderId="0" xfId="0" applyNumberFormat="1" applyFont="1" applyFill="1" applyBorder="1" applyAlignment="1">
      <alignment horizontal="center"/>
    </xf>
    <xf numFmtId="166" fontId="115" fillId="0" borderId="0" xfId="0" applyNumberFormat="1" applyFont="1" applyFill="1" applyBorder="1" applyAlignment="1">
      <alignment horizontal="center"/>
    </xf>
    <xf numFmtId="165" fontId="46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7" fontId="50" fillId="0" borderId="0" xfId="0" applyNumberFormat="1" applyFont="1" applyFill="1" applyBorder="1" applyAlignment="1">
      <alignment horizontal="center"/>
    </xf>
    <xf numFmtId="166" fontId="4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/>
    <xf numFmtId="0" fontId="59" fillId="0" borderId="0" xfId="0" applyFont="1" applyFill="1" applyBorder="1"/>
    <xf numFmtId="2" fontId="1" fillId="0" borderId="0" xfId="0" applyNumberFormat="1" applyFont="1" applyFill="1" applyBorder="1"/>
    <xf numFmtId="167" fontId="117" fillId="0" borderId="0" xfId="0" applyNumberFormat="1" applyFont="1" applyFill="1" applyBorder="1" applyAlignment="1">
      <alignment horizontal="center"/>
    </xf>
    <xf numFmtId="0" fontId="91" fillId="0" borderId="0" xfId="0" applyFont="1" applyFill="1" applyBorder="1"/>
    <xf numFmtId="0" fontId="120" fillId="0" borderId="0" xfId="0" applyFont="1" applyFill="1" applyBorder="1" applyAlignment="1">
      <alignment horizontal="center"/>
    </xf>
    <xf numFmtId="0" fontId="97" fillId="0" borderId="0" xfId="0" applyFont="1" applyFill="1" applyBorder="1"/>
    <xf numFmtId="0" fontId="96" fillId="0" borderId="0" xfId="0" applyFont="1" applyFill="1" applyBorder="1"/>
    <xf numFmtId="0" fontId="56" fillId="0" borderId="0" xfId="0" applyFont="1" applyFill="1" applyBorder="1" applyAlignment="1">
      <alignment horizontal="left"/>
    </xf>
    <xf numFmtId="0" fontId="21" fillId="0" borderId="0" xfId="0" applyFont="1" applyFill="1" applyBorder="1" applyAlignment="1"/>
    <xf numFmtId="167" fontId="115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116" fillId="0" borderId="0" xfId="0" applyFont="1" applyFill="1" applyBorder="1"/>
    <xf numFmtId="0" fontId="2" fillId="0" borderId="2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20" xfId="0" applyFont="1" applyFill="1" applyBorder="1" applyAlignment="1">
      <alignment horizontal="center"/>
    </xf>
    <xf numFmtId="0" fontId="2" fillId="0" borderId="121" xfId="0" applyFont="1" applyFill="1" applyBorder="1"/>
    <xf numFmtId="0" fontId="21" fillId="0" borderId="59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0" fontId="7" fillId="0" borderId="2" xfId="0" applyFont="1" applyFill="1" applyBorder="1"/>
    <xf numFmtId="0" fontId="0" fillId="0" borderId="89" xfId="0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32" fillId="0" borderId="65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2" fillId="0" borderId="114" xfId="0" applyFont="1" applyBorder="1" applyAlignment="1">
      <alignment horizontal="center"/>
    </xf>
    <xf numFmtId="0" fontId="27" fillId="0" borderId="116" xfId="0" applyFont="1" applyBorder="1" applyAlignment="1">
      <alignment horizontal="center"/>
    </xf>
    <xf numFmtId="0" fontId="32" fillId="0" borderId="96" xfId="0" applyFont="1" applyBorder="1"/>
    <xf numFmtId="0" fontId="58" fillId="0" borderId="96" xfId="0" applyFont="1" applyBorder="1"/>
    <xf numFmtId="0" fontId="7" fillId="8" borderId="96" xfId="0" applyFont="1" applyFill="1" applyBorder="1"/>
    <xf numFmtId="164" fontId="14" fillId="0" borderId="18" xfId="0" applyNumberFormat="1" applyFont="1" applyBorder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11" xfId="0" applyFill="1" applyBorder="1" applyAlignment="1">
      <alignment horizontal="right"/>
    </xf>
    <xf numFmtId="0" fontId="77" fillId="0" borderId="84" xfId="0" applyFont="1" applyFill="1" applyBorder="1" applyAlignment="1">
      <alignment horizontal="center"/>
    </xf>
    <xf numFmtId="0" fontId="32" fillId="0" borderId="23" xfId="0" applyFont="1" applyBorder="1"/>
    <xf numFmtId="0" fontId="46" fillId="0" borderId="24" xfId="0" applyFont="1" applyBorder="1" applyAlignment="1">
      <alignment horizontal="center"/>
    </xf>
    <xf numFmtId="0" fontId="115" fillId="0" borderId="25" xfId="0" applyFont="1" applyFill="1" applyBorder="1" applyAlignment="1">
      <alignment horizontal="center"/>
    </xf>
    <xf numFmtId="0" fontId="7" fillId="8" borderId="100" xfId="0" applyFont="1" applyFill="1" applyBorder="1"/>
    <xf numFmtId="166" fontId="46" fillId="5" borderId="101" xfId="0" applyNumberFormat="1" applyFont="1" applyFill="1" applyBorder="1"/>
    <xf numFmtId="2" fontId="81" fillId="8" borderId="102" xfId="0" applyNumberFormat="1" applyFont="1" applyFill="1" applyBorder="1" applyAlignment="1">
      <alignment horizontal="center"/>
    </xf>
    <xf numFmtId="0" fontId="53" fillId="0" borderId="26" xfId="0" applyFont="1" applyFill="1" applyBorder="1"/>
    <xf numFmtId="0" fontId="47" fillId="0" borderId="32" xfId="0" applyFont="1" applyFill="1" applyBorder="1"/>
    <xf numFmtId="0" fontId="80" fillId="0" borderId="115" xfId="0" applyFont="1" applyFill="1" applyBorder="1" applyAlignment="1">
      <alignment horizontal="left"/>
    </xf>
    <xf numFmtId="0" fontId="21" fillId="0" borderId="81" xfId="0" applyFont="1" applyFill="1" applyBorder="1"/>
    <xf numFmtId="0" fontId="53" fillId="0" borderId="5" xfId="0" applyFont="1" applyFill="1" applyBorder="1"/>
    <xf numFmtId="0" fontId="45" fillId="0" borderId="119" xfId="0" applyFont="1" applyFill="1" applyBorder="1"/>
    <xf numFmtId="0" fontId="14" fillId="0" borderId="112" xfId="0" applyFont="1" applyFill="1" applyBorder="1"/>
    <xf numFmtId="0" fontId="91" fillId="0" borderId="117" xfId="0" applyFont="1" applyFill="1" applyBorder="1"/>
    <xf numFmtId="0" fontId="50" fillId="0" borderId="28" xfId="0" applyFont="1" applyFill="1" applyBorder="1"/>
    <xf numFmtId="0" fontId="21" fillId="0" borderId="26" xfId="0" applyFont="1" applyFill="1" applyBorder="1"/>
    <xf numFmtId="0" fontId="77" fillId="0" borderId="28" xfId="0" applyFont="1" applyFill="1" applyBorder="1" applyAlignment="1">
      <alignment horizontal="left"/>
    </xf>
    <xf numFmtId="0" fontId="21" fillId="0" borderId="34" xfId="0" applyFont="1" applyFill="1" applyBorder="1"/>
    <xf numFmtId="0" fontId="21" fillId="0" borderId="10" xfId="0" applyFont="1" applyFill="1" applyBorder="1" applyAlignment="1">
      <alignment horizontal="left"/>
    </xf>
    <xf numFmtId="0" fontId="71" fillId="0" borderId="106" xfId="0" applyFont="1" applyFill="1" applyBorder="1" applyAlignment="1">
      <alignment horizontal="left"/>
    </xf>
    <xf numFmtId="0" fontId="77" fillId="0" borderId="98" xfId="0" applyFont="1" applyFill="1" applyBorder="1" applyAlignment="1">
      <alignment horizontal="left"/>
    </xf>
    <xf numFmtId="166" fontId="46" fillId="0" borderId="108" xfId="0" applyNumberFormat="1" applyFont="1" applyBorder="1" applyAlignment="1">
      <alignment horizontal="center"/>
    </xf>
    <xf numFmtId="1" fontId="47" fillId="6" borderId="114" xfId="0" applyNumberFormat="1" applyFont="1" applyFill="1" applyBorder="1" applyAlignment="1">
      <alignment horizontal="center"/>
    </xf>
    <xf numFmtId="2" fontId="77" fillId="6" borderId="114" xfId="0" applyNumberFormat="1" applyFont="1" applyFill="1" applyBorder="1" applyAlignment="1">
      <alignment horizontal="center"/>
    </xf>
    <xf numFmtId="2" fontId="47" fillId="6" borderId="114" xfId="0" applyNumberFormat="1" applyFont="1" applyFill="1" applyBorder="1" applyAlignment="1">
      <alignment horizontal="center"/>
    </xf>
    <xf numFmtId="2" fontId="115" fillId="6" borderId="114" xfId="0" applyNumberFormat="1" applyFont="1" applyFill="1" applyBorder="1"/>
    <xf numFmtId="1" fontId="46" fillId="0" borderId="114" xfId="0" applyNumberFormat="1" applyFont="1" applyBorder="1" applyAlignment="1">
      <alignment horizontal="center"/>
    </xf>
    <xf numFmtId="165" fontId="77" fillId="0" borderId="109" xfId="0" applyNumberFormat="1" applyFont="1" applyFill="1" applyBorder="1" applyAlignment="1">
      <alignment horizontal="left"/>
    </xf>
    <xf numFmtId="165" fontId="17" fillId="0" borderId="108" xfId="0" applyNumberFormat="1" applyFont="1" applyFill="1" applyBorder="1" applyAlignment="1">
      <alignment horizontal="left"/>
    </xf>
    <xf numFmtId="0" fontId="90" fillId="0" borderId="116" xfId="0" applyFont="1" applyFill="1" applyBorder="1" applyAlignment="1">
      <alignment horizontal="center"/>
    </xf>
    <xf numFmtId="0" fontId="115" fillId="0" borderId="102" xfId="0" applyFont="1" applyBorder="1" applyAlignment="1">
      <alignment horizontal="center"/>
    </xf>
    <xf numFmtId="0" fontId="2" fillId="0" borderId="117" xfId="0" applyFont="1" applyBorder="1"/>
    <xf numFmtId="0" fontId="46" fillId="0" borderId="122" xfId="0" applyFont="1" applyBorder="1" applyAlignment="1">
      <alignment horizontal="left"/>
    </xf>
    <xf numFmtId="0" fontId="50" fillId="0" borderId="5" xfId="0" applyFont="1" applyBorder="1" applyAlignment="1">
      <alignment horizontal="center" vertical="center"/>
    </xf>
    <xf numFmtId="0" fontId="50" fillId="0" borderId="110" xfId="0" applyFont="1" applyBorder="1" applyAlignment="1">
      <alignment horizontal="center" vertical="center"/>
    </xf>
    <xf numFmtId="0" fontId="46" fillId="0" borderId="107" xfId="0" applyFont="1" applyBorder="1" applyAlignment="1">
      <alignment horizontal="left"/>
    </xf>
    <xf numFmtId="2" fontId="61" fillId="3" borderId="100" xfId="0" applyNumberFormat="1" applyFont="1" applyFill="1" applyBorder="1" applyAlignment="1">
      <alignment horizontal="center"/>
    </xf>
    <xf numFmtId="0" fontId="57" fillId="0" borderId="10" xfId="0" applyFont="1" applyBorder="1"/>
    <xf numFmtId="0" fontId="2" fillId="0" borderId="115" xfId="0" applyFont="1" applyBorder="1"/>
    <xf numFmtId="0" fontId="71" fillId="0" borderId="81" xfId="0" applyFont="1" applyFill="1" applyBorder="1"/>
    <xf numFmtId="0" fontId="71" fillId="0" borderId="1" xfId="0" applyFont="1" applyFill="1" applyBorder="1"/>
    <xf numFmtId="0" fontId="2" fillId="0" borderId="81" xfId="0" applyFont="1" applyFill="1" applyBorder="1" applyAlignment="1">
      <alignment vertical="center"/>
    </xf>
    <xf numFmtId="1" fontId="35" fillId="0" borderId="18" xfId="0" applyNumberFormat="1" applyFont="1" applyBorder="1" applyAlignment="1">
      <alignment horizontal="center"/>
    </xf>
    <xf numFmtId="0" fontId="17" fillId="0" borderId="2" xfId="0" applyFont="1" applyBorder="1" applyAlignment="1">
      <alignment horizontal="right"/>
    </xf>
    <xf numFmtId="2" fontId="17" fillId="0" borderId="117" xfId="0" applyNumberFormat="1" applyFont="1" applyBorder="1" applyAlignment="1">
      <alignment horizontal="center"/>
    </xf>
    <xf numFmtId="2" fontId="17" fillId="0" borderId="108" xfId="0" applyNumberFormat="1" applyFont="1" applyBorder="1" applyAlignment="1">
      <alignment horizontal="center"/>
    </xf>
    <xf numFmtId="166" fontId="14" fillId="0" borderId="101" xfId="0" applyNumberFormat="1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20" fillId="2" borderId="34" xfId="0" applyFont="1" applyFill="1" applyBorder="1" applyAlignment="1">
      <alignment horizontal="left"/>
    </xf>
    <xf numFmtId="0" fontId="2" fillId="0" borderId="3" xfId="0" applyFont="1" applyBorder="1" applyAlignment="1">
      <alignment vertical="center"/>
    </xf>
    <xf numFmtId="0" fontId="14" fillId="0" borderId="85" xfId="0" applyFont="1" applyFill="1" applyBorder="1" applyAlignment="1">
      <alignment horizontal="center"/>
    </xf>
    <xf numFmtId="1" fontId="103" fillId="0" borderId="39" xfId="0" applyNumberFormat="1" applyFont="1" applyBorder="1" applyAlignment="1">
      <alignment horizontal="center"/>
    </xf>
    <xf numFmtId="0" fontId="121" fillId="0" borderId="10" xfId="0" applyFont="1" applyBorder="1" applyAlignment="1">
      <alignment horizontal="left" vertical="center"/>
    </xf>
    <xf numFmtId="166" fontId="36" fillId="3" borderId="102" xfId="0" applyNumberFormat="1" applyFont="1" applyFill="1" applyBorder="1" applyAlignment="1">
      <alignment horizontal="center"/>
    </xf>
    <xf numFmtId="2" fontId="0" fillId="0" borderId="31" xfId="0" applyNumberFormat="1" applyFill="1" applyBorder="1"/>
    <xf numFmtId="0" fontId="1" fillId="0" borderId="65" xfId="0" applyFont="1" applyFill="1" applyBorder="1" applyAlignment="1">
      <alignment horizontal="center" vertical="center"/>
    </xf>
    <xf numFmtId="1" fontId="54" fillId="0" borderId="105" xfId="0" applyNumberFormat="1" applyFont="1" applyBorder="1" applyAlignment="1">
      <alignment horizontal="center"/>
    </xf>
    <xf numFmtId="0" fontId="67" fillId="0" borderId="42" xfId="0" applyFont="1" applyFill="1" applyBorder="1"/>
    <xf numFmtId="166" fontId="14" fillId="0" borderId="37" xfId="0" applyNumberFormat="1" applyFont="1" applyFill="1" applyBorder="1" applyAlignment="1">
      <alignment horizontal="left"/>
    </xf>
    <xf numFmtId="0" fontId="14" fillId="0" borderId="81" xfId="0" applyFont="1" applyFill="1" applyBorder="1" applyAlignment="1">
      <alignment horizontal="left"/>
    </xf>
    <xf numFmtId="0" fontId="21" fillId="0" borderId="99" xfId="0" applyFont="1" applyFill="1" applyBorder="1"/>
    <xf numFmtId="0" fontId="45" fillId="0" borderId="101" xfId="0" applyFont="1" applyFill="1" applyBorder="1"/>
    <xf numFmtId="0" fontId="27" fillId="0" borderId="41" xfId="0" applyFont="1" applyFill="1" applyBorder="1" applyAlignment="1">
      <alignment horizontal="left"/>
    </xf>
    <xf numFmtId="0" fontId="0" fillId="0" borderId="92" xfId="0" applyFill="1" applyBorder="1"/>
    <xf numFmtId="0" fontId="0" fillId="0" borderId="93" xfId="0" applyFill="1" applyBorder="1"/>
    <xf numFmtId="0" fontId="0" fillId="0" borderId="104" xfId="0" applyFill="1" applyBorder="1"/>
    <xf numFmtId="0" fontId="47" fillId="0" borderId="16" xfId="0" applyFont="1" applyFill="1" applyBorder="1" applyAlignment="1"/>
    <xf numFmtId="0" fontId="21" fillId="0" borderId="39" xfId="0" applyFont="1" applyFill="1" applyBorder="1"/>
    <xf numFmtId="0" fontId="47" fillId="0" borderId="0" xfId="0" applyFont="1" applyFill="1"/>
    <xf numFmtId="0" fontId="1" fillId="0" borderId="0" xfId="0" applyFont="1" applyFill="1" applyAlignment="1">
      <alignment horizontal="right"/>
    </xf>
    <xf numFmtId="0" fontId="70" fillId="0" borderId="0" xfId="0" applyFont="1" applyFill="1"/>
    <xf numFmtId="0" fontId="68" fillId="0" borderId="3" xfId="0" applyFont="1" applyFill="1" applyBorder="1"/>
    <xf numFmtId="0" fontId="21" fillId="0" borderId="3" xfId="0" applyFont="1" applyFill="1" applyBorder="1"/>
    <xf numFmtId="0" fontId="47" fillId="0" borderId="34" xfId="0" applyFont="1" applyFill="1" applyBorder="1"/>
    <xf numFmtId="0" fontId="32" fillId="0" borderId="101" xfId="0" applyFont="1" applyFill="1" applyBorder="1" applyAlignment="1">
      <alignment horizontal="left"/>
    </xf>
    <xf numFmtId="0" fontId="79" fillId="0" borderId="102" xfId="0" applyFont="1" applyFill="1" applyBorder="1" applyAlignment="1">
      <alignment horizontal="left"/>
    </xf>
    <xf numFmtId="0" fontId="5" fillId="0" borderId="39" xfId="0" applyFont="1" applyFill="1" applyBorder="1"/>
    <xf numFmtId="2" fontId="8" fillId="0" borderId="3" xfId="0" applyNumberFormat="1" applyFont="1" applyFill="1" applyBorder="1" applyAlignment="1">
      <alignment horizontal="left"/>
    </xf>
    <xf numFmtId="2" fontId="78" fillId="0" borderId="19" xfId="0" applyNumberFormat="1" applyFont="1" applyFill="1" applyBorder="1" applyAlignment="1">
      <alignment horizontal="left"/>
    </xf>
    <xf numFmtId="0" fontId="5" fillId="0" borderId="30" xfId="0" applyFont="1" applyFill="1" applyBorder="1"/>
    <xf numFmtId="0" fontId="50" fillId="0" borderId="10" xfId="0" applyFont="1" applyFill="1" applyBorder="1"/>
    <xf numFmtId="0" fontId="50" fillId="0" borderId="14" xfId="0" applyFont="1" applyFill="1" applyBorder="1"/>
    <xf numFmtId="0" fontId="0" fillId="0" borderId="59" xfId="0" applyFill="1" applyBorder="1"/>
    <xf numFmtId="0" fontId="21" fillId="0" borderId="8" xfId="0" applyFont="1" applyFill="1" applyBorder="1" applyAlignment="1">
      <alignment horizontal="left"/>
    </xf>
    <xf numFmtId="0" fontId="50" fillId="0" borderId="18" xfId="0" applyFont="1" applyFill="1" applyBorder="1"/>
    <xf numFmtId="165" fontId="14" fillId="0" borderId="114" xfId="0" applyNumberFormat="1" applyFont="1" applyFill="1" applyBorder="1" applyAlignment="1">
      <alignment horizontal="left"/>
    </xf>
    <xf numFmtId="165" fontId="83" fillId="0" borderId="116" xfId="0" applyNumberFormat="1" applyFont="1" applyFill="1" applyBorder="1" applyAlignment="1">
      <alignment horizontal="left"/>
    </xf>
    <xf numFmtId="0" fontId="2" fillId="0" borderId="103" xfId="0" applyFont="1" applyFill="1" applyBorder="1"/>
    <xf numFmtId="166" fontId="14" fillId="0" borderId="91" xfId="0" applyNumberFormat="1" applyFont="1" applyFill="1" applyBorder="1" applyAlignment="1">
      <alignment horizontal="left"/>
    </xf>
    <xf numFmtId="0" fontId="27" fillId="0" borderId="17" xfId="0" applyFont="1" applyFill="1" applyBorder="1" applyAlignment="1">
      <alignment horizontal="left"/>
    </xf>
    <xf numFmtId="2" fontId="0" fillId="0" borderId="0" xfId="0" applyNumberFormat="1" applyFill="1"/>
    <xf numFmtId="165" fontId="83" fillId="0" borderId="115" xfId="0" applyNumberFormat="1" applyFont="1" applyFill="1" applyBorder="1" applyAlignment="1">
      <alignment horizontal="left"/>
    </xf>
    <xf numFmtId="0" fontId="21" fillId="0" borderId="91" xfId="0" applyFont="1" applyFill="1" applyBorder="1" applyAlignment="1">
      <alignment horizontal="left"/>
    </xf>
    <xf numFmtId="0" fontId="77" fillId="0" borderId="17" xfId="0" applyFont="1" applyFill="1" applyBorder="1" applyAlignment="1">
      <alignment horizontal="left"/>
    </xf>
    <xf numFmtId="0" fontId="62" fillId="0" borderId="42" xfId="0" applyFont="1" applyFill="1" applyBorder="1"/>
    <xf numFmtId="0" fontId="32" fillId="0" borderId="16" xfId="0" applyFont="1" applyFill="1" applyBorder="1"/>
    <xf numFmtId="0" fontId="32" fillId="0" borderId="32" xfId="0" applyFont="1" applyFill="1" applyBorder="1"/>
    <xf numFmtId="0" fontId="7" fillId="0" borderId="4" xfId="0" applyFont="1" applyFill="1" applyBorder="1" applyAlignment="1">
      <alignment horizontal="center"/>
    </xf>
    <xf numFmtId="0" fontId="14" fillId="0" borderId="69" xfId="0" applyFont="1" applyFill="1" applyBorder="1" applyAlignment="1">
      <alignment horizontal="left"/>
    </xf>
    <xf numFmtId="0" fontId="82" fillId="0" borderId="84" xfId="0" applyFont="1" applyFill="1" applyBorder="1" applyAlignment="1">
      <alignment horizontal="left"/>
    </xf>
    <xf numFmtId="0" fontId="8" fillId="0" borderId="18" xfId="0" applyFont="1" applyFill="1" applyBorder="1"/>
    <xf numFmtId="0" fontId="2" fillId="0" borderId="99" xfId="0" applyFont="1" applyFill="1" applyBorder="1" applyAlignment="1">
      <alignment horizontal="center"/>
    </xf>
    <xf numFmtId="166" fontId="14" fillId="0" borderId="24" xfId="0" applyNumberFormat="1" applyFont="1" applyFill="1" applyBorder="1" applyAlignment="1">
      <alignment horizontal="left"/>
    </xf>
    <xf numFmtId="0" fontId="79" fillId="0" borderId="98" xfId="0" applyFont="1" applyFill="1" applyBorder="1" applyAlignment="1">
      <alignment horizontal="left"/>
    </xf>
    <xf numFmtId="0" fontId="68" fillId="0" borderId="32" xfId="0" applyFont="1" applyFill="1" applyBorder="1"/>
    <xf numFmtId="0" fontId="0" fillId="0" borderId="82" xfId="0" applyFill="1" applyBorder="1"/>
    <xf numFmtId="0" fontId="46" fillId="0" borderId="34" xfId="0" applyFont="1" applyFill="1" applyBorder="1" applyAlignment="1">
      <alignment horizontal="left"/>
    </xf>
    <xf numFmtId="0" fontId="46" fillId="0" borderId="10" xfId="0" applyFont="1" applyFill="1" applyBorder="1"/>
    <xf numFmtId="0" fontId="46" fillId="0" borderId="14" xfId="0" applyFont="1" applyFill="1" applyBorder="1"/>
    <xf numFmtId="0" fontId="2" fillId="0" borderId="91" xfId="0" applyFont="1" applyFill="1" applyBorder="1" applyAlignment="1">
      <alignment horizontal="left"/>
    </xf>
    <xf numFmtId="0" fontId="94" fillId="0" borderId="69" xfId="0" applyFont="1" applyFill="1" applyBorder="1" applyAlignment="1">
      <alignment horizontal="center"/>
    </xf>
    <xf numFmtId="166" fontId="21" fillId="0" borderId="0" xfId="0" applyNumberFormat="1" applyFont="1" applyFill="1"/>
    <xf numFmtId="0" fontId="94" fillId="0" borderId="73" xfId="0" applyFont="1" applyFill="1" applyBorder="1" applyAlignment="1">
      <alignment horizontal="center"/>
    </xf>
    <xf numFmtId="167" fontId="21" fillId="0" borderId="0" xfId="0" applyNumberFormat="1" applyFont="1" applyFill="1"/>
    <xf numFmtId="0" fontId="118" fillId="0" borderId="85" xfId="0" applyFont="1" applyFill="1" applyBorder="1" applyAlignment="1">
      <alignment horizontal="center"/>
    </xf>
    <xf numFmtId="0" fontId="94" fillId="0" borderId="1" xfId="0" applyFont="1" applyFill="1" applyBorder="1" applyAlignment="1">
      <alignment horizontal="center"/>
    </xf>
    <xf numFmtId="170" fontId="21" fillId="0" borderId="0" xfId="0" applyNumberFormat="1" applyFont="1" applyFill="1"/>
    <xf numFmtId="168" fontId="21" fillId="0" borderId="0" xfId="0" applyNumberFormat="1" applyFont="1" applyFill="1"/>
    <xf numFmtId="0" fontId="118" fillId="0" borderId="62" xfId="0" applyFont="1" applyFill="1" applyBorder="1" applyAlignment="1">
      <alignment horizontal="center"/>
    </xf>
    <xf numFmtId="0" fontId="7" fillId="0" borderId="114" xfId="0" applyFont="1" applyFill="1" applyBorder="1"/>
    <xf numFmtId="0" fontId="51" fillId="0" borderId="0" xfId="0" applyFont="1" applyFill="1" applyBorder="1"/>
    <xf numFmtId="168" fontId="49" fillId="0" borderId="0" xfId="0" applyNumberFormat="1" applyFont="1" applyFill="1" applyBorder="1"/>
    <xf numFmtId="0" fontId="52" fillId="0" borderId="0" xfId="0" applyFont="1" applyFill="1" applyBorder="1"/>
    <xf numFmtId="0" fontId="72" fillId="0" borderId="0" xfId="0" applyFont="1" applyFill="1" applyBorder="1"/>
    <xf numFmtId="2" fontId="81" fillId="0" borderId="7" xfId="0" applyNumberFormat="1" applyFont="1" applyFill="1" applyBorder="1" applyAlignment="1">
      <alignment horizontal="left"/>
    </xf>
    <xf numFmtId="0" fontId="42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169" fontId="0" fillId="0" borderId="0" xfId="0" applyNumberFormat="1" applyFill="1" applyBorder="1"/>
    <xf numFmtId="165" fontId="81" fillId="0" borderId="0" xfId="0" applyNumberFormat="1" applyFont="1" applyFill="1" applyBorder="1" applyAlignment="1">
      <alignment horizontal="left"/>
    </xf>
    <xf numFmtId="0" fontId="104" fillId="0" borderId="0" xfId="0" applyFont="1" applyFill="1" applyBorder="1"/>
    <xf numFmtId="0" fontId="75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170" fontId="0" fillId="0" borderId="0" xfId="0" applyNumberFormat="1" applyFill="1" applyBorder="1"/>
    <xf numFmtId="0" fontId="105" fillId="0" borderId="0" xfId="0" applyFont="1" applyFill="1" applyBorder="1"/>
    <xf numFmtId="2" fontId="14" fillId="0" borderId="0" xfId="0" applyNumberFormat="1" applyFont="1" applyFill="1" applyBorder="1" applyAlignment="1">
      <alignment horizontal="left"/>
    </xf>
    <xf numFmtId="2" fontId="82" fillId="0" borderId="0" xfId="0" applyNumberFormat="1" applyFont="1" applyFill="1" applyBorder="1" applyAlignment="1">
      <alignment horizontal="left"/>
    </xf>
    <xf numFmtId="0" fontId="54" fillId="0" borderId="0" xfId="0" applyFont="1" applyFill="1"/>
    <xf numFmtId="0" fontId="47" fillId="0" borderId="15" xfId="0" applyFont="1" applyFill="1" applyBorder="1" applyAlignment="1">
      <alignment horizontal="left"/>
    </xf>
    <xf numFmtId="0" fontId="62" fillId="0" borderId="16" xfId="0" applyFont="1" applyFill="1" applyBorder="1"/>
    <xf numFmtId="0" fontId="79" fillId="0" borderId="0" xfId="0" applyFont="1" applyFill="1"/>
    <xf numFmtId="0" fontId="50" fillId="0" borderId="9" xfId="0" applyFont="1" applyFill="1" applyBorder="1"/>
    <xf numFmtId="0" fontId="50" fillId="0" borderId="42" xfId="0" applyFont="1" applyFill="1" applyBorder="1"/>
    <xf numFmtId="0" fontId="57" fillId="0" borderId="15" xfId="0" applyFont="1" applyFill="1" applyBorder="1" applyAlignment="1">
      <alignment horizontal="center"/>
    </xf>
    <xf numFmtId="0" fontId="14" fillId="0" borderId="106" xfId="0" applyFont="1" applyFill="1" applyBorder="1" applyAlignment="1">
      <alignment horizontal="left"/>
    </xf>
    <xf numFmtId="0" fontId="46" fillId="0" borderId="103" xfId="0" applyFont="1" applyFill="1" applyBorder="1"/>
    <xf numFmtId="0" fontId="7" fillId="0" borderId="74" xfId="0" applyFont="1" applyFill="1" applyBorder="1"/>
    <xf numFmtId="0" fontId="21" fillId="0" borderId="106" xfId="0" applyFont="1" applyFill="1" applyBorder="1" applyAlignment="1">
      <alignment horizontal="center"/>
    </xf>
    <xf numFmtId="0" fontId="67" fillId="0" borderId="114" xfId="0" applyFont="1" applyFill="1" applyBorder="1"/>
    <xf numFmtId="0" fontId="7" fillId="0" borderId="79" xfId="0" applyFont="1" applyFill="1" applyBorder="1" applyAlignment="1">
      <alignment horizontal="left"/>
    </xf>
    <xf numFmtId="0" fontId="34" fillId="0" borderId="15" xfId="0" applyFont="1" applyFill="1" applyBorder="1"/>
    <xf numFmtId="0" fontId="7" fillId="0" borderId="112" xfId="0" applyFont="1" applyFill="1" applyBorder="1"/>
    <xf numFmtId="0" fontId="7" fillId="0" borderId="100" xfId="0" applyFont="1" applyFill="1" applyBorder="1"/>
    <xf numFmtId="0" fontId="2" fillId="0" borderId="11" xfId="0" applyFont="1" applyFill="1" applyBorder="1"/>
    <xf numFmtId="0" fontId="2" fillId="0" borderId="14" xfId="0" applyFont="1" applyFill="1" applyBorder="1" applyAlignment="1">
      <alignment horizontal="left"/>
    </xf>
    <xf numFmtId="0" fontId="0" fillId="0" borderId="15" xfId="0" applyFill="1" applyBorder="1"/>
    <xf numFmtId="0" fontId="27" fillId="0" borderId="24" xfId="0" applyFont="1" applyFill="1" applyBorder="1" applyAlignment="1">
      <alignment horizontal="left"/>
    </xf>
    <xf numFmtId="0" fontId="0" fillId="0" borderId="24" xfId="0" applyFill="1" applyBorder="1"/>
    <xf numFmtId="0" fontId="0" fillId="0" borderId="25" xfId="0" applyFill="1" applyBorder="1"/>
    <xf numFmtId="0" fontId="79" fillId="0" borderId="114" xfId="0" applyFont="1" applyFill="1" applyBorder="1" applyAlignment="1">
      <alignment horizontal="left"/>
    </xf>
    <xf numFmtId="0" fontId="47" fillId="0" borderId="99" xfId="0" applyFont="1" applyFill="1" applyBorder="1" applyAlignment="1"/>
    <xf numFmtId="0" fontId="7" fillId="0" borderId="99" xfId="0" applyFont="1" applyFill="1" applyBorder="1"/>
    <xf numFmtId="0" fontId="57" fillId="0" borderId="18" xfId="0" applyFont="1" applyFill="1" applyBorder="1" applyAlignment="1">
      <alignment horizontal="center"/>
    </xf>
    <xf numFmtId="0" fontId="0" fillId="0" borderId="109" xfId="0" applyFill="1" applyBorder="1"/>
    <xf numFmtId="0" fontId="67" fillId="0" borderId="32" xfId="0" applyFont="1" applyFill="1" applyBorder="1"/>
    <xf numFmtId="0" fontId="2" fillId="0" borderId="6" xfId="0" applyFont="1" applyFill="1" applyBorder="1"/>
    <xf numFmtId="2" fontId="5" fillId="0" borderId="3" xfId="0" applyNumberFormat="1" applyFont="1" applyFill="1" applyBorder="1" applyAlignment="1">
      <alignment horizontal="left"/>
    </xf>
    <xf numFmtId="2" fontId="122" fillId="0" borderId="19" xfId="0" applyNumberFormat="1" applyFont="1" applyFill="1" applyBorder="1" applyAlignment="1">
      <alignment horizontal="left"/>
    </xf>
    <xf numFmtId="0" fontId="46" fillId="0" borderId="39" xfId="0" applyFont="1" applyFill="1" applyBorder="1"/>
    <xf numFmtId="0" fontId="7" fillId="0" borderId="23" xfId="0" applyFont="1" applyFill="1" applyBorder="1"/>
    <xf numFmtId="0" fontId="7" fillId="0" borderId="79" xfId="0" applyFont="1" applyFill="1" applyBorder="1"/>
    <xf numFmtId="0" fontId="53" fillId="0" borderId="108" xfId="0" applyFont="1" applyFill="1" applyBorder="1" applyAlignment="1">
      <alignment horizontal="left"/>
    </xf>
    <xf numFmtId="0" fontId="0" fillId="0" borderId="99" xfId="0" applyFill="1" applyBorder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96" xfId="0" applyFont="1" applyFill="1" applyBorder="1" applyAlignment="1">
      <alignment horizontal="left"/>
    </xf>
    <xf numFmtId="165" fontId="21" fillId="0" borderId="114" xfId="0" applyNumberFormat="1" applyFont="1" applyFill="1" applyBorder="1" applyAlignment="1">
      <alignment horizontal="left"/>
    </xf>
    <xf numFmtId="0" fontId="84" fillId="0" borderId="113" xfId="0" applyFont="1" applyFill="1" applyBorder="1" applyAlignment="1">
      <alignment horizontal="left"/>
    </xf>
    <xf numFmtId="0" fontId="2" fillId="0" borderId="112" xfId="0" applyFont="1" applyFill="1" applyBorder="1" applyAlignment="1">
      <alignment horizontal="left"/>
    </xf>
    <xf numFmtId="0" fontId="7" fillId="0" borderId="117" xfId="0" applyFont="1" applyFill="1" applyBorder="1"/>
    <xf numFmtId="0" fontId="0" fillId="0" borderId="60" xfId="0" applyFill="1" applyBorder="1"/>
    <xf numFmtId="0" fontId="7" fillId="0" borderId="70" xfId="0" applyFont="1" applyFill="1" applyBorder="1"/>
    <xf numFmtId="1" fontId="21" fillId="0" borderId="37" xfId="0" applyNumberFormat="1" applyFont="1" applyFill="1" applyBorder="1" applyAlignment="1">
      <alignment horizontal="left"/>
    </xf>
    <xf numFmtId="1" fontId="77" fillId="0" borderId="29" xfId="0" applyNumberFormat="1" applyFont="1" applyFill="1" applyBorder="1" applyAlignment="1">
      <alignment horizontal="left"/>
    </xf>
    <xf numFmtId="0" fontId="21" fillId="0" borderId="96" xfId="0" applyFont="1" applyFill="1" applyBorder="1" applyAlignment="1"/>
    <xf numFmtId="0" fontId="14" fillId="0" borderId="110" xfId="0" applyFont="1" applyFill="1" applyBorder="1"/>
    <xf numFmtId="0" fontId="14" fillId="0" borderId="79" xfId="0" applyFont="1" applyFill="1" applyBorder="1"/>
    <xf numFmtId="166" fontId="14" fillId="0" borderId="101" xfId="0" applyNumberFormat="1" applyFont="1" applyFill="1" applyBorder="1" applyAlignment="1">
      <alignment horizontal="left"/>
    </xf>
    <xf numFmtId="0" fontId="2" fillId="0" borderId="120" xfId="0" applyFont="1" applyFill="1" applyBorder="1" applyAlignment="1">
      <alignment horizontal="left"/>
    </xf>
    <xf numFmtId="0" fontId="57" fillId="0" borderId="15" xfId="0" applyFont="1" applyFill="1" applyBorder="1" applyAlignment="1">
      <alignment horizontal="left"/>
    </xf>
    <xf numFmtId="0" fontId="57" fillId="0" borderId="0" xfId="0" applyFont="1" applyBorder="1"/>
    <xf numFmtId="0" fontId="7" fillId="0" borderId="18" xfId="0" applyFont="1" applyBorder="1" applyAlignment="1">
      <alignment horizontal="center"/>
    </xf>
    <xf numFmtId="0" fontId="65" fillId="0" borderId="0" xfId="0" applyFont="1" applyFill="1" applyBorder="1"/>
    <xf numFmtId="0" fontId="64" fillId="0" borderId="0" xfId="0" applyFont="1" applyFill="1" applyBorder="1"/>
    <xf numFmtId="9" fontId="0" fillId="0" borderId="0" xfId="1" applyFont="1" applyFill="1" applyBorder="1" applyAlignment="1">
      <alignment horizontal="center"/>
    </xf>
    <xf numFmtId="0" fontId="28" fillId="0" borderId="0" xfId="0" applyFont="1" applyFill="1" applyBorder="1" applyAlignment="1">
      <alignment horizontal="right"/>
    </xf>
    <xf numFmtId="2" fontId="64" fillId="0" borderId="0" xfId="0" applyNumberFormat="1" applyFont="1" applyFill="1" applyBorder="1"/>
    <xf numFmtId="167" fontId="64" fillId="0" borderId="0" xfId="0" applyNumberFormat="1" applyFont="1" applyFill="1" applyBorder="1"/>
    <xf numFmtId="166" fontId="64" fillId="0" borderId="0" xfId="0" applyNumberFormat="1" applyFont="1" applyFill="1" applyBorder="1"/>
    <xf numFmtId="168" fontId="64" fillId="0" borderId="0" xfId="0" applyNumberFormat="1" applyFont="1" applyFill="1" applyBorder="1"/>
    <xf numFmtId="2" fontId="28" fillId="0" borderId="0" xfId="0" applyNumberFormat="1" applyFont="1" applyFill="1" applyBorder="1" applyAlignment="1">
      <alignment horizontal="right"/>
    </xf>
    <xf numFmtId="1" fontId="32" fillId="0" borderId="0" xfId="0" applyNumberFormat="1" applyFont="1" applyFill="1" applyBorder="1" applyAlignment="1">
      <alignment horizontal="left"/>
    </xf>
    <xf numFmtId="0" fontId="42" fillId="0" borderId="73" xfId="0" applyFont="1" applyBorder="1" applyAlignment="1">
      <alignment horizontal="center"/>
    </xf>
    <xf numFmtId="0" fontId="42" fillId="0" borderId="115" xfId="0" applyFont="1" applyFill="1" applyBorder="1" applyAlignment="1">
      <alignment horizontal="center"/>
    </xf>
    <xf numFmtId="0" fontId="2" fillId="0" borderId="115" xfId="0" applyFont="1" applyBorder="1" applyAlignment="1">
      <alignment horizontal="center"/>
    </xf>
    <xf numFmtId="2" fontId="2" fillId="0" borderId="98" xfId="0" applyNumberFormat="1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7" fillId="0" borderId="84" xfId="0" applyFont="1" applyBorder="1" applyAlignment="1">
      <alignment horizontal="center"/>
    </xf>
    <xf numFmtId="1" fontId="7" fillId="0" borderId="116" xfId="0" applyNumberFormat="1" applyFont="1" applyBorder="1" applyAlignment="1">
      <alignment horizontal="center"/>
    </xf>
    <xf numFmtId="2" fontId="7" fillId="0" borderId="96" xfId="0" applyNumberFormat="1" applyFont="1" applyBorder="1" applyAlignment="1">
      <alignment horizontal="center"/>
    </xf>
    <xf numFmtId="1" fontId="7" fillId="0" borderId="96" xfId="0" applyNumberFormat="1" applyFont="1" applyBorder="1" applyAlignment="1">
      <alignment horizontal="center"/>
    </xf>
    <xf numFmtId="0" fontId="7" fillId="0" borderId="96" xfId="0" applyFont="1" applyFill="1" applyBorder="1" applyAlignment="1">
      <alignment horizontal="center"/>
    </xf>
    <xf numFmtId="2" fontId="7" fillId="0" borderId="100" xfId="0" applyNumberFormat="1" applyFont="1" applyBorder="1" applyAlignment="1">
      <alignment horizontal="center"/>
    </xf>
    <xf numFmtId="1" fontId="7" fillId="0" borderId="102" xfId="0" applyNumberFormat="1" applyFont="1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81" xfId="0" applyBorder="1" applyAlignment="1">
      <alignment horizontal="center"/>
    </xf>
    <xf numFmtId="166" fontId="14" fillId="0" borderId="114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left"/>
    </xf>
    <xf numFmtId="2" fontId="34" fillId="0" borderId="7" xfId="0" applyNumberFormat="1" applyFont="1" applyFill="1" applyBorder="1" applyAlignment="1">
      <alignment horizontal="center" vertical="center"/>
    </xf>
    <xf numFmtId="165" fontId="88" fillId="0" borderId="98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47" fillId="0" borderId="28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/>
    </xf>
    <xf numFmtId="0" fontId="32" fillId="0" borderId="89" xfId="0" applyFont="1" applyFill="1" applyBorder="1" applyAlignment="1">
      <alignment horizontal="center"/>
    </xf>
    <xf numFmtId="0" fontId="17" fillId="0" borderId="112" xfId="0" applyFont="1" applyFill="1" applyBorder="1" applyAlignment="1">
      <alignment horizontal="center"/>
    </xf>
    <xf numFmtId="0" fontId="2" fillId="0" borderId="8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17" fillId="0" borderId="1" xfId="0" applyFont="1" applyFill="1" applyBorder="1" applyAlignment="1">
      <alignment horizontal="center"/>
    </xf>
    <xf numFmtId="166" fontId="18" fillId="0" borderId="115" xfId="0" applyNumberFormat="1" applyFont="1" applyFill="1" applyBorder="1" applyAlignment="1">
      <alignment horizontal="center"/>
    </xf>
    <xf numFmtId="1" fontId="35" fillId="0" borderId="69" xfId="0" applyNumberFormat="1" applyFont="1" applyBorder="1" applyAlignment="1">
      <alignment horizontal="center"/>
    </xf>
    <xf numFmtId="2" fontId="88" fillId="9" borderId="96" xfId="0" applyNumberFormat="1" applyFont="1" applyFill="1" applyBorder="1" applyAlignment="1">
      <alignment horizontal="center"/>
    </xf>
    <xf numFmtId="2" fontId="88" fillId="9" borderId="114" xfId="0" applyNumberFormat="1" applyFont="1" applyFill="1" applyBorder="1" applyAlignment="1">
      <alignment horizontal="center"/>
    </xf>
    <xf numFmtId="165" fontId="88" fillId="9" borderId="115" xfId="0" applyNumberFormat="1" applyFont="1" applyFill="1" applyBorder="1" applyAlignment="1">
      <alignment horizontal="center"/>
    </xf>
    <xf numFmtId="1" fontId="36" fillId="0" borderId="7" xfId="0" applyNumberFormat="1" applyFont="1" applyBorder="1" applyAlignment="1">
      <alignment horizontal="center"/>
    </xf>
    <xf numFmtId="0" fontId="37" fillId="0" borderId="115" xfId="0" applyFont="1" applyBorder="1" applyAlignment="1">
      <alignment horizontal="right"/>
    </xf>
    <xf numFmtId="1" fontId="35" fillId="0" borderId="73" xfId="0" applyNumberFormat="1" applyFont="1" applyBorder="1" applyAlignment="1">
      <alignment horizontal="center"/>
    </xf>
    <xf numFmtId="166" fontId="36" fillId="3" borderId="98" xfId="0" applyNumberFormat="1" applyFont="1" applyFill="1" applyBorder="1" applyAlignment="1">
      <alignment horizontal="center"/>
    </xf>
    <xf numFmtId="0" fontId="50" fillId="0" borderId="23" xfId="0" applyFont="1" applyBorder="1" applyAlignment="1">
      <alignment horizontal="center" vertical="center"/>
    </xf>
    <xf numFmtId="0" fontId="50" fillId="0" borderId="96" xfId="0" applyFont="1" applyBorder="1" applyAlignment="1">
      <alignment horizontal="center" vertical="center"/>
    </xf>
    <xf numFmtId="0" fontId="46" fillId="0" borderId="112" xfId="0" applyFont="1" applyBorder="1" applyAlignment="1">
      <alignment horizontal="left"/>
    </xf>
    <xf numFmtId="0" fontId="46" fillId="0" borderId="30" xfId="0" applyFont="1" applyBorder="1" applyAlignment="1">
      <alignment horizontal="left"/>
    </xf>
    <xf numFmtId="166" fontId="18" fillId="0" borderId="73" xfId="0" applyNumberFormat="1" applyFont="1" applyBorder="1" applyAlignment="1">
      <alignment horizontal="center"/>
    </xf>
    <xf numFmtId="166" fontId="18" fillId="0" borderId="109" xfId="0" applyNumberFormat="1" applyFont="1" applyFill="1" applyBorder="1" applyAlignment="1">
      <alignment horizontal="center"/>
    </xf>
    <xf numFmtId="166" fontId="18" fillId="0" borderId="73" xfId="0" applyNumberFormat="1" applyFont="1" applyFill="1" applyBorder="1" applyAlignment="1">
      <alignment horizontal="center"/>
    </xf>
    <xf numFmtId="166" fontId="18" fillId="0" borderId="98" xfId="0" applyNumberFormat="1" applyFont="1" applyFill="1" applyBorder="1" applyAlignment="1">
      <alignment horizontal="center"/>
    </xf>
    <xf numFmtId="166" fontId="18" fillId="0" borderId="115" xfId="0" applyNumberFormat="1" applyFont="1" applyBorder="1" applyAlignment="1">
      <alignment horizontal="center"/>
    </xf>
    <xf numFmtId="166" fontId="18" fillId="0" borderId="109" xfId="0" applyNumberFormat="1" applyFont="1" applyBorder="1" applyAlignment="1">
      <alignment horizontal="center"/>
    </xf>
    <xf numFmtId="166" fontId="18" fillId="0" borderId="98" xfId="0" applyNumberFormat="1" applyFont="1" applyBorder="1" applyAlignment="1">
      <alignment horizontal="center"/>
    </xf>
    <xf numFmtId="166" fontId="18" fillId="0" borderId="77" xfId="0" applyNumberFormat="1" applyFont="1" applyFill="1" applyBorder="1" applyAlignment="1">
      <alignment horizontal="center"/>
    </xf>
    <xf numFmtId="164" fontId="14" fillId="0" borderId="34" xfId="0" applyNumberFormat="1" applyFont="1" applyFill="1" applyBorder="1" applyAlignment="1">
      <alignment horizontal="left"/>
    </xf>
    <xf numFmtId="0" fontId="57" fillId="0" borderId="2" xfId="0" applyFont="1" applyFill="1" applyBorder="1" applyAlignment="1">
      <alignment horizontal="left"/>
    </xf>
    <xf numFmtId="0" fontId="48" fillId="0" borderId="0" xfId="0" applyFont="1" applyFill="1"/>
    <xf numFmtId="0" fontId="72" fillId="0" borderId="18" xfId="0" applyFont="1" applyFill="1" applyBorder="1" applyAlignment="1">
      <alignment horizontal="left"/>
    </xf>
    <xf numFmtId="0" fontId="42" fillId="0" borderId="5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2" fillId="0" borderId="25" xfId="0" applyFont="1" applyFill="1" applyBorder="1" applyAlignment="1">
      <alignment horizontal="center"/>
    </xf>
    <xf numFmtId="0" fontId="62" fillId="0" borderId="69" xfId="0" applyFont="1" applyBorder="1" applyAlignment="1">
      <alignment horizontal="center"/>
    </xf>
    <xf numFmtId="0" fontId="42" fillId="0" borderId="69" xfId="0" applyFont="1" applyBorder="1" applyAlignment="1">
      <alignment horizontal="center"/>
    </xf>
    <xf numFmtId="0" fontId="42" fillId="0" borderId="84" xfId="0" applyFont="1" applyFill="1" applyBorder="1" applyAlignment="1">
      <alignment horizontal="center"/>
    </xf>
    <xf numFmtId="0" fontId="42" fillId="0" borderId="69" xfId="0" applyFont="1" applyFill="1" applyBorder="1" applyAlignment="1">
      <alignment horizontal="center"/>
    </xf>
    <xf numFmtId="1" fontId="42" fillId="0" borderId="114" xfId="0" applyNumberFormat="1" applyFont="1" applyFill="1" applyBorder="1" applyAlignment="1">
      <alignment horizontal="center"/>
    </xf>
    <xf numFmtId="1" fontId="42" fillId="0" borderId="69" xfId="0" applyNumberFormat="1" applyFont="1" applyFill="1" applyBorder="1" applyAlignment="1">
      <alignment horizontal="center"/>
    </xf>
    <xf numFmtId="0" fontId="42" fillId="0" borderId="114" xfId="0" applyFont="1" applyFill="1" applyBorder="1" applyAlignment="1">
      <alignment horizontal="center"/>
    </xf>
    <xf numFmtId="166" fontId="42" fillId="0" borderId="114" xfId="0" applyNumberFormat="1" applyFont="1" applyFill="1" applyBorder="1" applyAlignment="1">
      <alignment horizontal="center"/>
    </xf>
    <xf numFmtId="166" fontId="42" fillId="0" borderId="69" xfId="0" applyNumberFormat="1" applyFont="1" applyFill="1" applyBorder="1" applyAlignment="1">
      <alignment horizontal="center"/>
    </xf>
    <xf numFmtId="2" fontId="42" fillId="0" borderId="69" xfId="0" applyNumberFormat="1" applyFont="1" applyFill="1" applyBorder="1" applyAlignment="1">
      <alignment horizontal="center"/>
    </xf>
    <xf numFmtId="2" fontId="42" fillId="0" borderId="114" xfId="0" applyNumberFormat="1" applyFont="1" applyFill="1" applyBorder="1" applyAlignment="1">
      <alignment horizontal="center"/>
    </xf>
    <xf numFmtId="165" fontId="42" fillId="0" borderId="69" xfId="0" applyNumberFormat="1" applyFont="1" applyFill="1" applyBorder="1" applyAlignment="1">
      <alignment horizontal="center"/>
    </xf>
    <xf numFmtId="165" fontId="42" fillId="0" borderId="114" xfId="0" applyNumberFormat="1" applyFont="1" applyFill="1" applyBorder="1" applyAlignment="1">
      <alignment horizontal="center"/>
    </xf>
    <xf numFmtId="167" fontId="42" fillId="0" borderId="69" xfId="0" applyNumberFormat="1" applyFont="1" applyFill="1" applyBorder="1" applyAlignment="1">
      <alignment horizontal="center"/>
    </xf>
    <xf numFmtId="168" fontId="42" fillId="0" borderId="69" xfId="0" applyNumberFormat="1" applyFont="1" applyFill="1" applyBorder="1" applyAlignment="1">
      <alignment horizontal="center"/>
    </xf>
    <xf numFmtId="0" fontId="2" fillId="0" borderId="110" xfId="0" applyFont="1" applyBorder="1" applyAlignment="1">
      <alignment horizontal="center"/>
    </xf>
    <xf numFmtId="2" fontId="2" fillId="0" borderId="114" xfId="0" applyNumberFormat="1" applyFont="1" applyBorder="1" applyAlignment="1">
      <alignment horizontal="center"/>
    </xf>
    <xf numFmtId="2" fontId="2" fillId="0" borderId="110" xfId="0" applyNumberFormat="1" applyFont="1" applyBorder="1" applyAlignment="1">
      <alignment horizontal="center"/>
    </xf>
    <xf numFmtId="2" fontId="2" fillId="0" borderId="104" xfId="0" applyNumberFormat="1" applyFont="1" applyBorder="1" applyAlignment="1">
      <alignment horizontal="center"/>
    </xf>
    <xf numFmtId="2" fontId="2" fillId="0" borderId="101" xfId="0" applyNumberFormat="1" applyFont="1" applyBorder="1" applyAlignment="1">
      <alignment horizontal="center"/>
    </xf>
    <xf numFmtId="0" fontId="2" fillId="0" borderId="101" xfId="0" applyFont="1" applyBorder="1" applyAlignment="1">
      <alignment horizontal="center"/>
    </xf>
    <xf numFmtId="2" fontId="2" fillId="0" borderId="102" xfId="0" applyNumberFormat="1" applyFont="1" applyBorder="1" applyAlignment="1">
      <alignment horizontal="center"/>
    </xf>
    <xf numFmtId="0" fontId="82" fillId="0" borderId="109" xfId="0" applyFont="1" applyFill="1" applyBorder="1" applyAlignment="1">
      <alignment horizontal="left"/>
    </xf>
    <xf numFmtId="1" fontId="21" fillId="0" borderId="114" xfId="0" applyNumberFormat="1" applyFont="1" applyFill="1" applyBorder="1" applyAlignment="1">
      <alignment horizontal="left"/>
    </xf>
    <xf numFmtId="166" fontId="0" fillId="0" borderId="25" xfId="0" applyNumberFormat="1" applyFill="1" applyBorder="1" applyAlignment="1">
      <alignment horizontal="center"/>
    </xf>
    <xf numFmtId="166" fontId="0" fillId="0" borderId="116" xfId="0" applyNumberFormat="1" applyFill="1" applyBorder="1" applyAlignment="1">
      <alignment horizontal="center"/>
    </xf>
    <xf numFmtId="0" fontId="0" fillId="0" borderId="113" xfId="0" applyBorder="1" applyAlignment="1">
      <alignment horizontal="center"/>
    </xf>
    <xf numFmtId="166" fontId="0" fillId="0" borderId="31" xfId="0" applyNumberFormat="1" applyFill="1" applyBorder="1" applyAlignment="1">
      <alignment horizontal="center"/>
    </xf>
    <xf numFmtId="166" fontId="18" fillId="0" borderId="19" xfId="0" applyNumberFormat="1" applyFont="1" applyFill="1" applyBorder="1" applyAlignment="1">
      <alignment horizontal="center"/>
    </xf>
    <xf numFmtId="166" fontId="18" fillId="0" borderId="59" xfId="0" applyNumberFormat="1" applyFont="1" applyFill="1" applyBorder="1" applyAlignment="1">
      <alignment horizontal="center"/>
    </xf>
    <xf numFmtId="166" fontId="18" fillId="0" borderId="116" xfId="0" applyNumberFormat="1" applyFont="1" applyBorder="1" applyAlignment="1">
      <alignment horizontal="center"/>
    </xf>
    <xf numFmtId="166" fontId="18" fillId="0" borderId="84" xfId="0" applyNumberFormat="1" applyFont="1" applyFill="1" applyBorder="1" applyAlignment="1">
      <alignment horizontal="center"/>
    </xf>
    <xf numFmtId="166" fontId="18" fillId="0" borderId="116" xfId="0" applyNumberFormat="1" applyFont="1" applyFill="1" applyBorder="1" applyAlignment="1">
      <alignment horizontal="center"/>
    </xf>
    <xf numFmtId="166" fontId="18" fillId="0" borderId="102" xfId="0" applyNumberFormat="1" applyFont="1" applyFill="1" applyBorder="1" applyAlignment="1">
      <alignment horizontal="center"/>
    </xf>
    <xf numFmtId="2" fontId="18" fillId="0" borderId="41" xfId="0" applyNumberFormat="1" applyFont="1" applyFill="1" applyBorder="1" applyAlignment="1">
      <alignment horizontal="center"/>
    </xf>
    <xf numFmtId="165" fontId="35" fillId="0" borderId="74" xfId="0" applyNumberFormat="1" applyFont="1" applyBorder="1" applyAlignment="1">
      <alignment horizontal="center"/>
    </xf>
    <xf numFmtId="165" fontId="35" fillId="0" borderId="69" xfId="0" applyNumberFormat="1" applyFont="1" applyBorder="1" applyAlignment="1">
      <alignment horizontal="center"/>
    </xf>
    <xf numFmtId="2" fontId="61" fillId="3" borderId="98" xfId="0" applyNumberFormat="1" applyFont="1" applyFill="1" applyBorder="1" applyAlignment="1">
      <alignment horizontal="center"/>
    </xf>
    <xf numFmtId="1" fontId="35" fillId="0" borderId="115" xfId="0" applyNumberFormat="1" applyFont="1" applyBorder="1" applyAlignment="1">
      <alignment horizontal="center"/>
    </xf>
    <xf numFmtId="0" fontId="0" fillId="0" borderId="121" xfId="0" applyFill="1" applyBorder="1" applyAlignment="1">
      <alignment horizontal="right"/>
    </xf>
    <xf numFmtId="0" fontId="67" fillId="0" borderId="15" xfId="0" applyFont="1" applyFill="1" applyBorder="1"/>
    <xf numFmtId="164" fontId="14" fillId="0" borderId="117" xfId="0" applyNumberFormat="1" applyFont="1" applyBorder="1" applyAlignment="1">
      <alignment horizontal="left"/>
    </xf>
    <xf numFmtId="0" fontId="2" fillId="0" borderId="106" xfId="0" applyFont="1" applyBorder="1" applyAlignment="1">
      <alignment horizontal="center"/>
    </xf>
    <xf numFmtId="0" fontId="0" fillId="0" borderId="59" xfId="0" applyBorder="1"/>
    <xf numFmtId="0" fontId="50" fillId="0" borderId="15" xfId="0" applyFont="1" applyBorder="1"/>
    <xf numFmtId="0" fontId="48" fillId="0" borderId="42" xfId="0" applyFont="1" applyBorder="1"/>
    <xf numFmtId="0" fontId="79" fillId="0" borderId="32" xfId="0" applyFont="1" applyBorder="1"/>
    <xf numFmtId="2" fontId="21" fillId="0" borderId="24" xfId="0" applyNumberFormat="1" applyFont="1" applyBorder="1" applyAlignment="1">
      <alignment horizontal="left"/>
    </xf>
    <xf numFmtId="2" fontId="77" fillId="0" borderId="25" xfId="0" applyNumberFormat="1" applyFont="1" applyBorder="1" applyAlignment="1">
      <alignment horizontal="left"/>
    </xf>
    <xf numFmtId="0" fontId="32" fillId="0" borderId="4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21" fillId="0" borderId="16" xfId="0" applyFont="1" applyBorder="1"/>
    <xf numFmtId="0" fontId="50" fillId="0" borderId="32" xfId="0" applyFont="1" applyBorder="1"/>
    <xf numFmtId="0" fontId="21" fillId="0" borderId="23" xfId="0" applyFont="1" applyBorder="1"/>
    <xf numFmtId="0" fontId="21" fillId="0" borderId="24" xfId="0" applyFont="1" applyBorder="1" applyAlignment="1">
      <alignment horizontal="left"/>
    </xf>
    <xf numFmtId="0" fontId="77" fillId="0" borderId="25" xfId="0" applyFont="1" applyBorder="1" applyAlignment="1">
      <alignment horizontal="left"/>
    </xf>
    <xf numFmtId="0" fontId="50" fillId="0" borderId="2" xfId="0" applyFont="1" applyBorder="1"/>
    <xf numFmtId="0" fontId="48" fillId="0" borderId="2" xfId="0" applyFont="1" applyBorder="1"/>
    <xf numFmtId="0" fontId="79" fillId="0" borderId="19" xfId="0" applyFont="1" applyBorder="1"/>
    <xf numFmtId="0" fontId="21" fillId="0" borderId="15" xfId="0" applyFont="1" applyBorder="1"/>
    <xf numFmtId="2" fontId="21" fillId="0" borderId="91" xfId="0" applyNumberFormat="1" applyFont="1" applyBorder="1" applyAlignment="1">
      <alignment horizontal="left"/>
    </xf>
    <xf numFmtId="2" fontId="77" fillId="0" borderId="17" xfId="0" applyNumberFormat="1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1" fillId="0" borderId="103" xfId="0" applyFont="1" applyBorder="1"/>
    <xf numFmtId="0" fontId="21" fillId="0" borderId="91" xfId="0" applyFont="1" applyBorder="1" applyAlignment="1">
      <alignment horizontal="left"/>
    </xf>
    <xf numFmtId="0" fontId="77" fillId="0" borderId="17" xfId="0" applyFont="1" applyBorder="1" applyAlignment="1">
      <alignment horizontal="left"/>
    </xf>
    <xf numFmtId="0" fontId="2" fillId="0" borderId="19" xfId="0" applyFont="1" applyBorder="1" applyAlignment="1">
      <alignment horizontal="right"/>
    </xf>
    <xf numFmtId="0" fontId="32" fillId="0" borderId="67" xfId="0" applyFont="1" applyFill="1" applyBorder="1" applyAlignment="1">
      <alignment horizontal="left"/>
    </xf>
    <xf numFmtId="0" fontId="71" fillId="0" borderId="81" xfId="0" applyFont="1" applyFill="1" applyBorder="1" applyAlignment="1">
      <alignment horizontal="left"/>
    </xf>
    <xf numFmtId="1" fontId="35" fillId="2" borderId="2" xfId="0" applyNumberFormat="1" applyFont="1" applyFill="1" applyBorder="1" applyAlignment="1">
      <alignment horizontal="center"/>
    </xf>
    <xf numFmtId="0" fontId="21" fillId="0" borderId="33" xfId="0" applyFont="1" applyBorder="1"/>
    <xf numFmtId="0" fontId="21" fillId="0" borderId="114" xfId="0" applyFont="1" applyBorder="1"/>
    <xf numFmtId="0" fontId="27" fillId="0" borderId="106" xfId="0" applyFont="1" applyFill="1" applyBorder="1" applyAlignment="1">
      <alignment horizontal="left"/>
    </xf>
    <xf numFmtId="0" fontId="62" fillId="0" borderId="32" xfId="0" applyFont="1" applyFill="1" applyBorder="1"/>
    <xf numFmtId="0" fontId="2" fillId="0" borderId="23" xfId="0" applyFont="1" applyBorder="1"/>
    <xf numFmtId="0" fontId="2" fillId="0" borderId="114" xfId="0" applyFont="1" applyBorder="1" applyAlignment="1">
      <alignment horizontal="left"/>
    </xf>
    <xf numFmtId="0" fontId="27" fillId="0" borderId="116" xfId="0" applyFont="1" applyBorder="1" applyAlignment="1">
      <alignment horizontal="left"/>
    </xf>
    <xf numFmtId="0" fontId="2" fillId="0" borderId="101" xfId="0" applyFont="1" applyBorder="1" applyAlignment="1">
      <alignment horizontal="left"/>
    </xf>
    <xf numFmtId="0" fontId="81" fillId="0" borderId="102" xfId="0" applyFont="1" applyBorder="1" applyAlignment="1">
      <alignment horizontal="left"/>
    </xf>
    <xf numFmtId="2" fontId="14" fillId="0" borderId="40" xfId="0" applyNumberFormat="1" applyFont="1" applyBorder="1" applyAlignment="1">
      <alignment horizontal="center"/>
    </xf>
    <xf numFmtId="166" fontId="14" fillId="0" borderId="85" xfId="0" applyNumberFormat="1" applyFont="1" applyBorder="1" applyAlignment="1">
      <alignment horizontal="center"/>
    </xf>
    <xf numFmtId="2" fontId="18" fillId="0" borderId="109" xfId="0" applyNumberFormat="1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1" fillId="0" borderId="114" xfId="0" applyFont="1" applyBorder="1" applyAlignment="1">
      <alignment horizontal="left"/>
    </xf>
    <xf numFmtId="0" fontId="77" fillId="0" borderId="115" xfId="0" applyFont="1" applyBorder="1" applyAlignment="1">
      <alignment horizontal="left"/>
    </xf>
    <xf numFmtId="0" fontId="55" fillId="0" borderId="117" xfId="0" applyFont="1" applyFill="1" applyBorder="1" applyAlignment="1">
      <alignment horizontal="left"/>
    </xf>
    <xf numFmtId="0" fontId="21" fillId="0" borderId="36" xfId="0" applyFont="1" applyFill="1" applyBorder="1" applyAlignment="1">
      <alignment horizontal="left"/>
    </xf>
    <xf numFmtId="0" fontId="0" fillId="0" borderId="86" xfId="0" applyFill="1" applyBorder="1"/>
    <xf numFmtId="0" fontId="21" fillId="0" borderId="68" xfId="0" applyFont="1" applyFill="1" applyBorder="1"/>
    <xf numFmtId="0" fontId="0" fillId="0" borderId="84" xfId="0" applyFill="1" applyBorder="1"/>
    <xf numFmtId="0" fontId="21" fillId="0" borderId="11" xfId="0" applyFont="1" applyFill="1" applyBorder="1" applyAlignment="1">
      <alignment horizontal="left"/>
    </xf>
    <xf numFmtId="0" fontId="0" fillId="0" borderId="31" xfId="0" applyFill="1" applyBorder="1"/>
    <xf numFmtId="0" fontId="50" fillId="0" borderId="0" xfId="0" applyFont="1" applyBorder="1"/>
    <xf numFmtId="0" fontId="79" fillId="0" borderId="0" xfId="0" applyFont="1" applyBorder="1"/>
    <xf numFmtId="0" fontId="21" fillId="0" borderId="0" xfId="0" applyFont="1" applyBorder="1"/>
    <xf numFmtId="0" fontId="50" fillId="0" borderId="81" xfId="0" applyFont="1" applyBorder="1"/>
    <xf numFmtId="0" fontId="0" fillId="0" borderId="81" xfId="0" applyBorder="1"/>
    <xf numFmtId="0" fontId="81" fillId="0" borderId="108" xfId="0" applyFont="1" applyFill="1" applyBorder="1" applyAlignment="1">
      <alignment horizontal="left"/>
    </xf>
    <xf numFmtId="2" fontId="21" fillId="0" borderId="37" xfId="0" applyNumberFormat="1" applyFont="1" applyBorder="1" applyAlignment="1">
      <alignment horizontal="left"/>
    </xf>
    <xf numFmtId="2" fontId="77" fillId="0" borderId="29" xfId="0" applyNumberFormat="1" applyFont="1" applyBorder="1" applyAlignment="1">
      <alignment horizontal="left"/>
    </xf>
    <xf numFmtId="0" fontId="0" fillId="0" borderId="113" xfId="0" applyFill="1" applyBorder="1"/>
    <xf numFmtId="0" fontId="14" fillId="0" borderId="1" xfId="0" applyFont="1" applyBorder="1"/>
    <xf numFmtId="0" fontId="14" fillId="0" borderId="92" xfId="0" applyFont="1" applyFill="1" applyBorder="1" applyAlignment="1">
      <alignment horizontal="center"/>
    </xf>
    <xf numFmtId="0" fontId="71" fillId="0" borderId="106" xfId="0" applyFont="1" applyFill="1" applyBorder="1" applyAlignment="1">
      <alignment horizontal="center"/>
    </xf>
    <xf numFmtId="0" fontId="14" fillId="0" borderId="82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CC00"/>
      <rgbColor rgb="FF0000FF"/>
      <rgbColor rgb="FFFFFF00"/>
      <rgbColor rgb="FFFF00FF"/>
      <rgbColor rgb="FF00FFFF"/>
      <rgbColor rgb="FFC00000"/>
      <rgbColor rgb="FF008000"/>
      <rgbColor rgb="FF000080"/>
      <rgbColor rgb="FFCC9900"/>
      <rgbColor rgb="FF990066"/>
      <rgbColor rgb="FF008080"/>
      <rgbColor rgb="FFC3D69B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BDD7EE"/>
      <rgbColor rgb="FF000080"/>
      <rgbColor rgb="FFFF00FF"/>
      <rgbColor rgb="FFFFD966"/>
      <rgbColor rgb="FF00FFFF"/>
      <rgbColor rgb="FF800080"/>
      <rgbColor rgb="FF800000"/>
      <rgbColor rgb="FF008080"/>
      <rgbColor rgb="FF0000FF"/>
      <rgbColor rgb="FF00CCFF"/>
      <rgbColor rgb="FFCCFFFF"/>
      <rgbColor rgb="FFF2DCDB"/>
      <rgbColor rgb="FFFDEADA"/>
      <rgbColor rgb="FF99CCFF"/>
      <rgbColor rgb="FFE6B9B8"/>
      <rgbColor rgb="FFCC99FF"/>
      <rgbColor rgb="FFFAC090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1"/>
  <sheetViews>
    <sheetView tabSelected="1" view="pageBreakPreview" zoomScale="60" workbookViewId="0">
      <selection activeCell="C35" sqref="C35"/>
    </sheetView>
  </sheetViews>
  <sheetFormatPr defaultRowHeight="14.4"/>
  <cols>
    <col min="1" max="1" width="1.5546875" customWidth="1"/>
    <col min="2" max="2" width="8.44140625" customWidth="1"/>
    <col min="3" max="3" width="31" customWidth="1"/>
    <col min="4" max="4" width="9.6640625" style="1" customWidth="1"/>
    <col min="5" max="6" width="8" style="1" customWidth="1"/>
    <col min="7" max="7" width="9.109375" style="1" customWidth="1"/>
    <col min="8" max="8" width="8.6640625" style="1" customWidth="1"/>
    <col min="9" max="9" width="7.88671875" style="1" customWidth="1"/>
    <col min="10" max="10" width="7.44140625" style="1" customWidth="1"/>
  </cols>
  <sheetData>
    <row r="1" spans="2:10" ht="7.5" customHeight="1"/>
    <row r="3" spans="2:10">
      <c r="C3" s="6" t="s">
        <v>166</v>
      </c>
      <c r="E3"/>
      <c r="F3"/>
      <c r="G3" s="2" t="s">
        <v>294</v>
      </c>
      <c r="J3"/>
    </row>
    <row r="4" spans="2:10">
      <c r="C4" s="1"/>
      <c r="E4"/>
      <c r="F4" s="1" t="s">
        <v>295</v>
      </c>
      <c r="G4"/>
      <c r="J4"/>
    </row>
    <row r="5" spans="2:10">
      <c r="C5" s="1"/>
      <c r="E5"/>
      <c r="F5"/>
      <c r="G5"/>
      <c r="H5"/>
      <c r="I5"/>
      <c r="J5"/>
    </row>
    <row r="6" spans="2:10">
      <c r="C6" s="1"/>
      <c r="E6"/>
      <c r="F6"/>
      <c r="G6"/>
      <c r="I6" s="10"/>
    </row>
    <row r="7" spans="2:10">
      <c r="C7" s="1"/>
      <c r="E7" s="11"/>
      <c r="F7"/>
      <c r="G7"/>
      <c r="H7"/>
      <c r="I7"/>
      <c r="J7"/>
    </row>
    <row r="8" spans="2:10">
      <c r="C8" s="1"/>
      <c r="I8" s="2"/>
      <c r="J8" s="2"/>
    </row>
    <row r="9" spans="2:10">
      <c r="C9" s="1"/>
      <c r="E9"/>
      <c r="F9"/>
      <c r="G9"/>
      <c r="H9"/>
      <c r="I9" s="2"/>
      <c r="J9" s="2"/>
    </row>
    <row r="10" spans="2:10">
      <c r="C10" s="1"/>
      <c r="I10"/>
      <c r="J10"/>
    </row>
    <row r="11" spans="2:10">
      <c r="B11" s="14"/>
      <c r="C11" s="14"/>
      <c r="F11" s="14"/>
      <c r="G11" s="14"/>
      <c r="H11" s="14"/>
      <c r="I11" t="s">
        <v>555</v>
      </c>
      <c r="J11" s="5"/>
    </row>
    <row r="12" spans="2:10">
      <c r="D12"/>
      <c r="E12"/>
      <c r="F12"/>
      <c r="G12"/>
      <c r="H12"/>
      <c r="I12"/>
      <c r="J12"/>
    </row>
    <row r="13" spans="2:10">
      <c r="D13"/>
      <c r="E13"/>
      <c r="F13"/>
      <c r="G13"/>
      <c r="H13" s="2"/>
      <c r="I13"/>
      <c r="J13" s="603"/>
    </row>
    <row r="14" spans="2:10">
      <c r="D14"/>
      <c r="E14"/>
      <c r="F14"/>
      <c r="G14" s="604"/>
      <c r="H14" s="604"/>
      <c r="I14" s="604"/>
      <c r="J14" s="604"/>
    </row>
    <row r="15" spans="2:10" ht="18.75" customHeight="1">
      <c r="B15" s="75"/>
      <c r="C15" s="602"/>
      <c r="D15"/>
      <c r="E15"/>
      <c r="F15"/>
      <c r="G15"/>
      <c r="H15"/>
      <c r="I15"/>
      <c r="J15" s="603"/>
    </row>
    <row r="16" spans="2:10" ht="16.5" customHeight="1">
      <c r="B16" s="75"/>
      <c r="C16" s="602"/>
      <c r="D16" s="2"/>
      <c r="E16" s="604"/>
      <c r="F16" s="6"/>
      <c r="G16" s="6"/>
      <c r="H16" s="8"/>
      <c r="I16"/>
      <c r="J16" s="602"/>
    </row>
    <row r="17" spans="2:10">
      <c r="B17" s="75"/>
      <c r="C17" s="605"/>
      <c r="D17" s="2"/>
      <c r="E17" s="2"/>
      <c r="F17" s="8"/>
      <c r="G17"/>
      <c r="H17" s="8"/>
      <c r="I17"/>
      <c r="J17" s="602"/>
    </row>
    <row r="18" spans="2:10">
      <c r="B18" s="75"/>
      <c r="C18" s="602"/>
      <c r="D18" s="10" t="s">
        <v>296</v>
      </c>
      <c r="F18" s="604"/>
      <c r="H18"/>
      <c r="I18" s="20"/>
      <c r="J18" s="20"/>
    </row>
    <row r="19" spans="2:10" ht="15.75" customHeight="1">
      <c r="B19" s="75"/>
      <c r="C19" s="602"/>
      <c r="D19"/>
      <c r="E19" s="605"/>
      <c r="F19"/>
      <c r="G19" s="604"/>
      <c r="H19" s="604"/>
      <c r="I19" s="604"/>
      <c r="J19" s="604"/>
    </row>
    <row r="20" spans="2:10" ht="15.75" customHeight="1">
      <c r="C20" s="607" t="s">
        <v>429</v>
      </c>
      <c r="D20" s="602"/>
      <c r="E20" s="2"/>
      <c r="F20" s="6"/>
      <c r="G20" s="6"/>
      <c r="H20" s="138"/>
      <c r="J20" s="600"/>
    </row>
    <row r="21" spans="2:10" ht="18" customHeight="1">
      <c r="B21" s="608"/>
      <c r="C21" s="75"/>
      <c r="D21" s="602"/>
      <c r="E21"/>
      <c r="F21"/>
      <c r="G21" s="8"/>
      <c r="H21" s="8"/>
      <c r="I21"/>
      <c r="J21" s="600"/>
    </row>
    <row r="22" spans="2:10" ht="13.5" customHeight="1">
      <c r="B22" s="144"/>
    </row>
    <row r="23" spans="2:10" ht="18.75" customHeight="1">
      <c r="B23" s="610"/>
    </row>
    <row r="24" spans="2:10" ht="27" customHeight="1">
      <c r="C24" s="19" t="s">
        <v>297</v>
      </c>
      <c r="E24"/>
      <c r="G24" s="8"/>
      <c r="H24" s="2"/>
      <c r="I24"/>
      <c r="J24" s="600"/>
    </row>
    <row r="25" spans="2:10" ht="18" customHeight="1">
      <c r="B25" s="605"/>
      <c r="C25" s="609"/>
      <c r="D25" s="609"/>
      <c r="E25" s="600"/>
      <c r="F25" s="600"/>
      <c r="G25" s="600"/>
      <c r="H25" s="605"/>
      <c r="I25" s="75"/>
      <c r="J25" s="600"/>
    </row>
    <row r="26" spans="2:10" ht="13.5" customHeight="1">
      <c r="B26" s="611"/>
      <c r="C26" s="609"/>
      <c r="D26"/>
      <c r="E26"/>
      <c r="F26"/>
      <c r="G26"/>
      <c r="H26" s="611"/>
      <c r="I26" s="75"/>
      <c r="J26" s="600"/>
    </row>
    <row r="27" spans="2:10" ht="15.75" customHeight="1">
      <c r="C27" s="75"/>
      <c r="D27" s="138" t="s">
        <v>298</v>
      </c>
      <c r="F27"/>
      <c r="H27"/>
      <c r="I27" s="10" t="s">
        <v>511</v>
      </c>
    </row>
    <row r="28" spans="2:10" ht="15.75" customHeight="1">
      <c r="C28" s="75"/>
      <c r="D28" s="602"/>
      <c r="E28"/>
      <c r="F28"/>
      <c r="G28"/>
      <c r="H28"/>
      <c r="I28"/>
      <c r="J28"/>
    </row>
    <row r="29" spans="2:10" ht="13.5" customHeight="1">
      <c r="C29" s="74"/>
      <c r="D29"/>
      <c r="E29"/>
      <c r="F29"/>
      <c r="G29"/>
      <c r="H29"/>
      <c r="I29"/>
      <c r="J29" s="602"/>
    </row>
    <row r="30" spans="2:10" ht="15.75" customHeight="1">
      <c r="D30"/>
      <c r="E30"/>
      <c r="F30" s="21"/>
      <c r="G30" s="613"/>
      <c r="H30"/>
      <c r="I30" s="21"/>
      <c r="J30" s="21"/>
    </row>
    <row r="31" spans="2:10" ht="12.75" customHeight="1">
      <c r="C31" s="614" t="s">
        <v>301</v>
      </c>
      <c r="E31"/>
      <c r="G31"/>
      <c r="H31"/>
      <c r="I31"/>
      <c r="J31"/>
    </row>
    <row r="32" spans="2:10" ht="15.75" customHeight="1">
      <c r="D32"/>
      <c r="E32"/>
      <c r="F32"/>
      <c r="G32"/>
      <c r="H32"/>
      <c r="I32"/>
      <c r="J32"/>
    </row>
    <row r="33" spans="2:10" ht="14.25" customHeight="1">
      <c r="D33"/>
      <c r="E33"/>
      <c r="F33"/>
      <c r="G33"/>
      <c r="H33"/>
      <c r="I33"/>
      <c r="J33"/>
    </row>
    <row r="34" spans="2:10" ht="22.5" customHeight="1">
      <c r="B34" s="617"/>
      <c r="C34" s="618"/>
      <c r="D34" s="619"/>
      <c r="E34" s="620"/>
      <c r="F34" s="38"/>
      <c r="G34" s="38"/>
      <c r="H34" s="38"/>
      <c r="I34" s="38"/>
      <c r="J34" s="38"/>
    </row>
    <row r="35" spans="2:10" ht="20.25" customHeight="1">
      <c r="B35" s="24"/>
      <c r="C35" s="24"/>
      <c r="D35" s="24"/>
      <c r="E35" s="621"/>
      <c r="F35" s="24"/>
      <c r="G35" s="24"/>
      <c r="H35" s="24"/>
      <c r="I35" s="24"/>
      <c r="J35" s="24"/>
    </row>
    <row r="36" spans="2:10" ht="13.5" customHeight="1">
      <c r="B36" s="612"/>
      <c r="C36" s="612"/>
      <c r="D36" s="615"/>
      <c r="E36" s="622"/>
      <c r="F36" s="612"/>
      <c r="G36" s="606"/>
      <c r="H36" s="606"/>
      <c r="I36" s="606"/>
      <c r="J36" s="606"/>
    </row>
    <row r="37" spans="2:10" ht="15" customHeight="1">
      <c r="B37" s="623"/>
      <c r="C37" s="623"/>
      <c r="D37" s="623"/>
      <c r="E37" s="624"/>
      <c r="F37" s="623"/>
      <c r="G37" s="623"/>
      <c r="H37" s="625"/>
      <c r="I37" s="623"/>
      <c r="J37" s="625"/>
    </row>
    <row r="38" spans="2:10" ht="14.25" customHeight="1">
      <c r="D38"/>
      <c r="E38"/>
      <c r="F38"/>
      <c r="G38"/>
      <c r="H38"/>
      <c r="I38"/>
      <c r="J38"/>
    </row>
    <row r="39" spans="2:10" ht="15.75" customHeight="1">
      <c r="D39"/>
      <c r="E39"/>
      <c r="F39"/>
      <c r="G39"/>
      <c r="H39"/>
      <c r="I39"/>
      <c r="J39"/>
    </row>
    <row r="40" spans="2:10" ht="15.75" customHeight="1">
      <c r="D40"/>
      <c r="E40" s="327"/>
      <c r="F40"/>
      <c r="G40"/>
      <c r="H40"/>
      <c r="I40"/>
      <c r="J40"/>
    </row>
    <row r="41" spans="2:10" ht="15" customHeight="1">
      <c r="B41" s="616"/>
      <c r="D41"/>
      <c r="E41"/>
      <c r="F41"/>
      <c r="G41"/>
      <c r="H41"/>
      <c r="I41"/>
      <c r="J41"/>
    </row>
    <row r="42" spans="2:10" ht="15" customHeight="1">
      <c r="D42" s="626"/>
      <c r="E42"/>
      <c r="F42"/>
      <c r="G42"/>
      <c r="H42"/>
      <c r="I42"/>
      <c r="J42"/>
    </row>
    <row r="43" spans="2:10" ht="18.75" customHeight="1">
      <c r="B43" s="627"/>
      <c r="C43" s="75"/>
      <c r="D43" s="602"/>
      <c r="E43"/>
      <c r="F43"/>
      <c r="G43" s="602"/>
      <c r="H43" s="602"/>
      <c r="I43" s="602"/>
      <c r="J43" s="602"/>
    </row>
    <row r="44" spans="2:10" ht="25.5" customHeight="1">
      <c r="B44" s="605"/>
      <c r="C44" s="75"/>
      <c r="D44" s="602"/>
      <c r="E44"/>
      <c r="F44"/>
      <c r="G44" s="602"/>
      <c r="H44" s="602"/>
      <c r="I44" s="602"/>
      <c r="J44" s="602"/>
    </row>
    <row r="45" spans="2:10" ht="17.25" customHeight="1">
      <c r="B45" s="605"/>
      <c r="C45" t="s">
        <v>300</v>
      </c>
      <c r="D45"/>
      <c r="E45"/>
      <c r="F45"/>
      <c r="G45" t="s">
        <v>203</v>
      </c>
      <c r="H45"/>
      <c r="I45"/>
    </row>
    <row r="46" spans="2:10" ht="15.75" customHeight="1"/>
    <row r="47" spans="2:10" ht="15" customHeight="1">
      <c r="E47" t="s">
        <v>478</v>
      </c>
    </row>
    <row r="48" spans="2:10" ht="15.75" customHeight="1"/>
    <row r="49" spans="1:10" ht="15.75" customHeight="1">
      <c r="B49" s="1929" t="s">
        <v>699</v>
      </c>
      <c r="C49" s="1929"/>
      <c r="D49" s="1929"/>
      <c r="E49" s="1929"/>
      <c r="F49" s="1929"/>
      <c r="G49" s="1929"/>
      <c r="H49" s="1929"/>
      <c r="I49" s="1929"/>
      <c r="J49" s="1929"/>
    </row>
    <row r="50" spans="1:10" ht="13.5" customHeight="1"/>
    <row r="51" spans="1:10" ht="15.75" customHeight="1"/>
    <row r="52" spans="1:10" ht="18.75" customHeight="1">
      <c r="C52" s="10" t="s">
        <v>394</v>
      </c>
    </row>
    <row r="53" spans="1:10" ht="15.75" customHeight="1">
      <c r="C53" s="822" t="s">
        <v>479</v>
      </c>
      <c r="D53"/>
      <c r="E53"/>
      <c r="F53"/>
      <c r="H53"/>
      <c r="J53" s="26">
        <v>0.25</v>
      </c>
    </row>
    <row r="54" spans="1:10" ht="17.25" customHeight="1">
      <c r="C54" s="19" t="s">
        <v>366</v>
      </c>
      <c r="D54"/>
      <c r="E54"/>
      <c r="F54" s="19"/>
      <c r="G54" s="19"/>
      <c r="H54" s="20"/>
      <c r="I54" s="20"/>
      <c r="J54" s="20"/>
    </row>
    <row r="55" spans="1:10" ht="18" customHeight="1">
      <c r="B55" s="19"/>
      <c r="D55" s="791" t="s">
        <v>392</v>
      </c>
      <c r="E55"/>
      <c r="F55"/>
      <c r="G55"/>
      <c r="H55"/>
      <c r="I55"/>
      <c r="J55"/>
    </row>
    <row r="56" spans="1:10" ht="15" customHeight="1"/>
    <row r="57" spans="1:10" ht="18.75" customHeight="1" thickBot="1">
      <c r="B57" s="21" t="s">
        <v>225</v>
      </c>
      <c r="C57" s="20"/>
      <c r="D57"/>
      <c r="E57" s="22" t="s">
        <v>0</v>
      </c>
      <c r="F57"/>
      <c r="G57" s="21" t="s">
        <v>367</v>
      </c>
      <c r="H57" s="20"/>
      <c r="I57" s="20"/>
    </row>
    <row r="58" spans="1:10" ht="15" customHeight="1" thickBot="1">
      <c r="B58" s="747" t="s">
        <v>369</v>
      </c>
      <c r="C58" s="97"/>
      <c r="D58" s="749" t="s">
        <v>332</v>
      </c>
      <c r="E58" s="738" t="s">
        <v>365</v>
      </c>
      <c r="F58" s="738"/>
      <c r="G58" s="738"/>
      <c r="H58" s="739" t="s">
        <v>374</v>
      </c>
      <c r="I58" s="726" t="s">
        <v>379</v>
      </c>
      <c r="J58" s="714" t="s">
        <v>384</v>
      </c>
    </row>
    <row r="59" spans="1:10" ht="13.5" customHeight="1">
      <c r="B59" s="748" t="s">
        <v>370</v>
      </c>
      <c r="C59" s="752" t="s">
        <v>334</v>
      </c>
      <c r="D59" s="750" t="s">
        <v>333</v>
      </c>
      <c r="E59" s="736" t="s">
        <v>375</v>
      </c>
      <c r="F59" s="736" t="s">
        <v>70</v>
      </c>
      <c r="G59" s="736" t="s">
        <v>71</v>
      </c>
      <c r="H59" s="735" t="s">
        <v>376</v>
      </c>
      <c r="I59" s="741" t="s">
        <v>378</v>
      </c>
      <c r="J59" s="742" t="s">
        <v>381</v>
      </c>
    </row>
    <row r="60" spans="1:10" ht="12.75" customHeight="1" thickBot="1">
      <c r="B60" s="797"/>
      <c r="C60" s="753"/>
      <c r="D60" s="751"/>
      <c r="E60" s="740" t="s">
        <v>6</v>
      </c>
      <c r="F60" s="740" t="s">
        <v>7</v>
      </c>
      <c r="G60" s="740" t="s">
        <v>8</v>
      </c>
      <c r="H60" s="740" t="s">
        <v>377</v>
      </c>
      <c r="I60" s="728" t="s">
        <v>380</v>
      </c>
      <c r="J60" s="729" t="s">
        <v>382</v>
      </c>
    </row>
    <row r="61" spans="1:10" ht="13.5" customHeight="1">
      <c r="A61" s="57"/>
      <c r="B61" s="730"/>
      <c r="C61" s="86" t="s">
        <v>671</v>
      </c>
      <c r="D61" s="904">
        <v>60</v>
      </c>
      <c r="E61" s="637">
        <v>0.42</v>
      </c>
      <c r="F61" s="636">
        <v>0.06</v>
      </c>
      <c r="G61" s="636">
        <v>1.1399999999999999</v>
      </c>
      <c r="H61" s="1813">
        <v>6.78</v>
      </c>
      <c r="I61" s="864">
        <v>14</v>
      </c>
      <c r="J61" s="815" t="s">
        <v>672</v>
      </c>
    </row>
    <row r="62" spans="1:10" ht="14.25" customHeight="1">
      <c r="B62" s="91"/>
      <c r="C62" s="1596" t="s">
        <v>691</v>
      </c>
      <c r="D62" s="903" t="s">
        <v>635</v>
      </c>
      <c r="E62" s="629">
        <v>4.0640000000000001</v>
      </c>
      <c r="F62" s="630">
        <v>4.0730000000000004</v>
      </c>
      <c r="G62" s="631">
        <v>26.184999999999999</v>
      </c>
      <c r="H62" s="1814">
        <v>157.65299999999999</v>
      </c>
      <c r="I62" s="856">
        <v>10</v>
      </c>
      <c r="J62" s="861" t="s">
        <v>364</v>
      </c>
    </row>
    <row r="63" spans="1:10" ht="14.25" customHeight="1">
      <c r="B63" s="734" t="s">
        <v>371</v>
      </c>
      <c r="C63" s="1925" t="s">
        <v>692</v>
      </c>
      <c r="D63" s="1413"/>
      <c r="E63" s="633">
        <v>1.125</v>
      </c>
      <c r="F63" s="634">
        <v>1.9419999999999999</v>
      </c>
      <c r="G63" s="635">
        <v>2.38</v>
      </c>
      <c r="H63" s="1809">
        <v>31.498000000000001</v>
      </c>
      <c r="I63" s="857"/>
      <c r="J63" s="812" t="s">
        <v>655</v>
      </c>
    </row>
    <row r="64" spans="1:10" ht="12.75" customHeight="1">
      <c r="B64" s="731" t="s">
        <v>372</v>
      </c>
      <c r="C64" s="181" t="s">
        <v>420</v>
      </c>
      <c r="D64" s="1413" t="s">
        <v>413</v>
      </c>
      <c r="E64" s="1372">
        <v>10.3</v>
      </c>
      <c r="F64" s="672">
        <v>13.49</v>
      </c>
      <c r="G64" s="672">
        <v>5.7</v>
      </c>
      <c r="H64" s="1813">
        <v>185.41</v>
      </c>
      <c r="I64" s="857">
        <v>5</v>
      </c>
      <c r="J64" s="817" t="s">
        <v>581</v>
      </c>
    </row>
    <row r="65" spans="2:10" ht="14.25" customHeight="1">
      <c r="B65" s="732" t="s">
        <v>14</v>
      </c>
      <c r="C65" s="1603" t="s">
        <v>637</v>
      </c>
      <c r="D65" s="698">
        <v>190</v>
      </c>
      <c r="E65" s="318">
        <v>0.6</v>
      </c>
      <c r="F65" s="319">
        <v>0.26</v>
      </c>
      <c r="G65" s="319">
        <v>27.2</v>
      </c>
      <c r="H65" s="1813">
        <v>113.54</v>
      </c>
      <c r="I65" s="865">
        <v>26</v>
      </c>
      <c r="J65" s="813" t="s">
        <v>588</v>
      </c>
    </row>
    <row r="66" spans="2:10" ht="12.75" customHeight="1">
      <c r="B66" s="731" t="s">
        <v>368</v>
      </c>
      <c r="C66" s="906" t="s">
        <v>11</v>
      </c>
      <c r="D66" s="698">
        <v>30</v>
      </c>
      <c r="E66" s="1373">
        <v>1.58</v>
      </c>
      <c r="F66" s="664">
        <v>0.21</v>
      </c>
      <c r="G66" s="664">
        <v>12.24</v>
      </c>
      <c r="H66" s="1796">
        <v>57.17</v>
      </c>
      <c r="I66" s="859">
        <v>20</v>
      </c>
      <c r="J66" s="810" t="s">
        <v>10</v>
      </c>
    </row>
    <row r="67" spans="2:10" ht="16.5" customHeight="1" thickBot="1">
      <c r="B67" s="93"/>
      <c r="C67" s="526" t="s">
        <v>431</v>
      </c>
      <c r="D67" s="1363">
        <v>20</v>
      </c>
      <c r="E67" s="745">
        <v>1.1299999999999999</v>
      </c>
      <c r="F67" s="665">
        <v>0.24</v>
      </c>
      <c r="G67" s="665">
        <v>8.3699999999999992</v>
      </c>
      <c r="H67" s="1810">
        <v>40.159999999999997</v>
      </c>
      <c r="I67" s="860">
        <v>19</v>
      </c>
      <c r="J67" s="811" t="s">
        <v>10</v>
      </c>
    </row>
    <row r="68" spans="2:10" ht="15" customHeight="1" thickBot="1">
      <c r="B68" s="733" t="s">
        <v>373</v>
      </c>
      <c r="C68" s="36"/>
      <c r="D68" s="744"/>
      <c r="E68" s="1374">
        <f>SUM(E61:E67)</f>
        <v>19.218999999999998</v>
      </c>
      <c r="F68" s="1375">
        <f>SUM(F61:F67)</f>
        <v>20.275000000000002</v>
      </c>
      <c r="G68" s="1376">
        <f>SUM(G61:G67)</f>
        <v>83.215000000000003</v>
      </c>
      <c r="H68" s="720">
        <f>SUM(H61:H67)</f>
        <v>592.21100000000001</v>
      </c>
      <c r="I68" s="501" t="s">
        <v>409</v>
      </c>
      <c r="J68" s="829"/>
    </row>
    <row r="69" spans="2:10" ht="15" thickBot="1">
      <c r="B69" s="746" t="s">
        <v>12</v>
      </c>
      <c r="C69" s="30"/>
      <c r="D69" s="40"/>
      <c r="E69" s="1377">
        <v>19.25</v>
      </c>
      <c r="F69" s="1378">
        <v>19.75</v>
      </c>
      <c r="G69" s="1378">
        <v>83.75</v>
      </c>
      <c r="H69" s="643">
        <v>587.5</v>
      </c>
      <c r="I69" s="830" t="s">
        <v>408</v>
      </c>
      <c r="J69" s="831">
        <f>D61+D65+D66+D67+110+40+100+20</f>
        <v>570</v>
      </c>
    </row>
    <row r="70" spans="2:10" ht="15" customHeight="1" thickBot="1">
      <c r="E70" s="127"/>
      <c r="F70" s="127"/>
      <c r="G70" s="127"/>
    </row>
    <row r="71" spans="2:10" ht="11.25" customHeight="1" thickBot="1">
      <c r="B71" s="755" t="s">
        <v>369</v>
      </c>
      <c r="C71" s="97"/>
      <c r="D71" s="760" t="s">
        <v>332</v>
      </c>
      <c r="E71" s="244" t="s">
        <v>365</v>
      </c>
      <c r="F71" s="244"/>
      <c r="G71" s="244"/>
      <c r="H71" s="762" t="s">
        <v>374</v>
      </c>
      <c r="I71" s="758" t="s">
        <v>379</v>
      </c>
      <c r="J71" s="759" t="s">
        <v>384</v>
      </c>
    </row>
    <row r="72" spans="2:10" ht="12.75" customHeight="1">
      <c r="B72" s="756" t="s">
        <v>370</v>
      </c>
      <c r="C72" s="752" t="s">
        <v>334</v>
      </c>
      <c r="D72" s="761" t="s">
        <v>333</v>
      </c>
      <c r="E72" s="1379" t="s">
        <v>375</v>
      </c>
      <c r="F72" s="1379" t="s">
        <v>70</v>
      </c>
      <c r="G72" s="1379" t="s">
        <v>71</v>
      </c>
      <c r="H72" s="763" t="s">
        <v>376</v>
      </c>
      <c r="I72" s="741" t="s">
        <v>378</v>
      </c>
      <c r="J72" s="742" t="s">
        <v>381</v>
      </c>
    </row>
    <row r="73" spans="2:10" ht="15.75" customHeight="1" thickBot="1">
      <c r="B73" s="800"/>
      <c r="C73" s="753"/>
      <c r="D73" s="751"/>
      <c r="E73" s="1380" t="s">
        <v>6</v>
      </c>
      <c r="F73" s="1380" t="s">
        <v>7</v>
      </c>
      <c r="G73" s="1380" t="s">
        <v>8</v>
      </c>
      <c r="H73" s="740" t="s">
        <v>377</v>
      </c>
      <c r="I73" s="728" t="s">
        <v>380</v>
      </c>
      <c r="J73" s="729" t="s">
        <v>382</v>
      </c>
    </row>
    <row r="74" spans="2:10" ht="13.5" customHeight="1">
      <c r="B74" s="730"/>
      <c r="C74" s="86" t="s">
        <v>674</v>
      </c>
      <c r="D74" s="900">
        <v>60</v>
      </c>
      <c r="E74" s="637">
        <v>0.66</v>
      </c>
      <c r="F74" s="636">
        <v>0.12</v>
      </c>
      <c r="G74" s="636">
        <v>2.2799999999999998</v>
      </c>
      <c r="H74" s="718">
        <v>12.84</v>
      </c>
      <c r="I74" s="864">
        <v>15</v>
      </c>
      <c r="J74" s="815" t="s">
        <v>672</v>
      </c>
    </row>
    <row r="75" spans="2:10" ht="13.5" customHeight="1">
      <c r="B75" s="734" t="s">
        <v>371</v>
      </c>
      <c r="C75" s="531" t="s">
        <v>236</v>
      </c>
      <c r="D75" s="895" t="s">
        <v>312</v>
      </c>
      <c r="E75" s="1381">
        <v>11.25</v>
      </c>
      <c r="F75" s="1382">
        <v>9.82</v>
      </c>
      <c r="G75" s="1383">
        <v>17.285</v>
      </c>
      <c r="H75" s="721">
        <v>202.52</v>
      </c>
      <c r="I75" s="1612">
        <v>3</v>
      </c>
      <c r="J75" s="819" t="s">
        <v>582</v>
      </c>
    </row>
    <row r="76" spans="2:10" ht="13.5" customHeight="1">
      <c r="B76" s="731" t="s">
        <v>372</v>
      </c>
      <c r="C76" s="1604" t="s">
        <v>618</v>
      </c>
      <c r="D76" s="894" t="s">
        <v>639</v>
      </c>
      <c r="E76" s="669">
        <v>2.48</v>
      </c>
      <c r="F76" s="670">
        <v>7.33</v>
      </c>
      <c r="G76" s="1384">
        <v>20.84</v>
      </c>
      <c r="H76" s="721">
        <v>159.25</v>
      </c>
      <c r="I76" s="1492">
        <v>11</v>
      </c>
      <c r="J76" s="839" t="s">
        <v>670</v>
      </c>
    </row>
    <row r="77" spans="2:10" ht="12" customHeight="1">
      <c r="B77" s="732" t="s">
        <v>14</v>
      </c>
      <c r="C77" s="1605" t="s">
        <v>638</v>
      </c>
      <c r="D77" s="895"/>
      <c r="E77" s="671">
        <v>1.105</v>
      </c>
      <c r="F77" s="672">
        <v>2.0649999999999999</v>
      </c>
      <c r="G77" s="673">
        <v>2.97</v>
      </c>
      <c r="H77" s="722">
        <v>30.335000000000001</v>
      </c>
      <c r="I77" s="1612"/>
      <c r="J77" s="819"/>
    </row>
    <row r="78" spans="2:10" ht="13.5" customHeight="1">
      <c r="B78" s="731" t="s">
        <v>383</v>
      </c>
      <c r="C78" s="1347" t="s">
        <v>224</v>
      </c>
      <c r="D78" s="698">
        <v>200</v>
      </c>
      <c r="E78" s="663">
        <v>1</v>
      </c>
      <c r="F78" s="664">
        <v>0</v>
      </c>
      <c r="G78" s="664">
        <v>20.92</v>
      </c>
      <c r="H78" s="717">
        <v>87.68</v>
      </c>
      <c r="I78" s="858">
        <v>25</v>
      </c>
      <c r="J78" s="810" t="s">
        <v>9</v>
      </c>
    </row>
    <row r="79" spans="2:10" ht="18.75" customHeight="1">
      <c r="B79" s="91"/>
      <c r="C79" s="906" t="s">
        <v>11</v>
      </c>
      <c r="D79" s="1345">
        <v>30</v>
      </c>
      <c r="E79" s="1373">
        <v>1.58</v>
      </c>
      <c r="F79" s="664">
        <v>0.21</v>
      </c>
      <c r="G79" s="664">
        <v>12.24</v>
      </c>
      <c r="H79" s="719">
        <v>57.17</v>
      </c>
      <c r="I79" s="859">
        <v>20</v>
      </c>
      <c r="J79" s="810" t="s">
        <v>10</v>
      </c>
    </row>
    <row r="80" spans="2:10" ht="15" customHeight="1" thickBot="1">
      <c r="B80" s="93"/>
      <c r="C80" s="526" t="s">
        <v>431</v>
      </c>
      <c r="D80" s="897">
        <v>20</v>
      </c>
      <c r="E80" s="331">
        <v>1.1299999999999999</v>
      </c>
      <c r="F80" s="330">
        <v>0.24</v>
      </c>
      <c r="G80" s="330">
        <v>8.3699999999999992</v>
      </c>
      <c r="H80" s="719">
        <v>40.159999999999997</v>
      </c>
      <c r="I80" s="1357">
        <v>19</v>
      </c>
      <c r="J80" s="842" t="s">
        <v>10</v>
      </c>
    </row>
    <row r="81" spans="2:10" ht="16.5" customHeight="1" thickBot="1">
      <c r="B81" s="733" t="s">
        <v>373</v>
      </c>
      <c r="C81" s="36"/>
      <c r="D81" s="744"/>
      <c r="E81" s="1385">
        <f>SUM(E74:E80)</f>
        <v>19.205000000000002</v>
      </c>
      <c r="F81" s="1375">
        <f>SUM(F74:F80)</f>
        <v>19.785</v>
      </c>
      <c r="G81" s="1386">
        <f>SUM(G74:G80)</f>
        <v>84.905000000000001</v>
      </c>
      <c r="H81" s="720">
        <f>SUM(H74:H80)</f>
        <v>589.95499999999993</v>
      </c>
      <c r="I81" s="501" t="s">
        <v>409</v>
      </c>
      <c r="J81" s="829"/>
    </row>
    <row r="82" spans="2:10" ht="18.75" customHeight="1" thickBot="1">
      <c r="B82" s="746" t="s">
        <v>12</v>
      </c>
      <c r="C82" s="30"/>
      <c r="D82" s="40"/>
      <c r="E82" s="1387">
        <v>19.25</v>
      </c>
      <c r="F82" s="1388">
        <v>19.75</v>
      </c>
      <c r="G82" s="1388">
        <v>83.75</v>
      </c>
      <c r="H82" s="643">
        <v>587.5</v>
      </c>
      <c r="I82" s="830" t="s">
        <v>408</v>
      </c>
      <c r="J82" s="831">
        <f>D78+D79+D80+90+20+120+30+D74</f>
        <v>570</v>
      </c>
    </row>
    <row r="83" spans="2:10" ht="14.25" customHeight="1" thickBot="1">
      <c r="E83" s="127"/>
      <c r="F83" s="127"/>
      <c r="G83" s="127"/>
    </row>
    <row r="84" spans="2:10" ht="13.5" customHeight="1" thickBot="1">
      <c r="B84" s="755" t="s">
        <v>369</v>
      </c>
      <c r="C84" s="97"/>
      <c r="D84" s="760" t="s">
        <v>332</v>
      </c>
      <c r="E84" s="244" t="s">
        <v>365</v>
      </c>
      <c r="F84" s="244"/>
      <c r="G84" s="244"/>
      <c r="H84" s="762" t="s">
        <v>374</v>
      </c>
      <c r="I84" s="758" t="s">
        <v>379</v>
      </c>
      <c r="J84" s="759" t="s">
        <v>384</v>
      </c>
    </row>
    <row r="85" spans="2:10" ht="16.5" customHeight="1">
      <c r="B85" s="756" t="s">
        <v>370</v>
      </c>
      <c r="C85" s="752" t="s">
        <v>334</v>
      </c>
      <c r="D85" s="761" t="s">
        <v>333</v>
      </c>
      <c r="E85" s="1379" t="s">
        <v>375</v>
      </c>
      <c r="F85" s="1379" t="s">
        <v>70</v>
      </c>
      <c r="G85" s="1379" t="s">
        <v>71</v>
      </c>
      <c r="H85" s="763" t="s">
        <v>376</v>
      </c>
      <c r="I85" s="741" t="s">
        <v>378</v>
      </c>
      <c r="J85" s="742" t="s">
        <v>381</v>
      </c>
    </row>
    <row r="86" spans="2:10" ht="14.25" customHeight="1" thickBot="1">
      <c r="B86" s="757"/>
      <c r="C86" s="753"/>
      <c r="D86" s="751"/>
      <c r="E86" s="1402" t="s">
        <v>6</v>
      </c>
      <c r="F86" s="1402" t="s">
        <v>7</v>
      </c>
      <c r="G86" s="1402" t="s">
        <v>8</v>
      </c>
      <c r="H86" s="752" t="s">
        <v>377</v>
      </c>
      <c r="I86" s="728" t="s">
        <v>380</v>
      </c>
      <c r="J86" s="729" t="s">
        <v>382</v>
      </c>
    </row>
    <row r="87" spans="2:10" ht="14.25" customHeight="1">
      <c r="B87" s="730" t="s">
        <v>371</v>
      </c>
      <c r="C87" s="484" t="s">
        <v>326</v>
      </c>
      <c r="D87" s="904" t="s">
        <v>430</v>
      </c>
      <c r="E87" s="1410">
        <v>16.175000000000001</v>
      </c>
      <c r="F87" s="1411">
        <v>10.993</v>
      </c>
      <c r="G87" s="1411">
        <v>35.537999999999997</v>
      </c>
      <c r="H87" s="1852">
        <v>305.78899999999999</v>
      </c>
      <c r="I87" s="1400">
        <v>16</v>
      </c>
      <c r="J87" s="866" t="s">
        <v>16</v>
      </c>
    </row>
    <row r="88" spans="2:10" ht="15" customHeight="1">
      <c r="B88" s="731" t="s">
        <v>372</v>
      </c>
      <c r="C88" s="767" t="s">
        <v>325</v>
      </c>
      <c r="D88" s="1405"/>
      <c r="E88" s="1412">
        <v>1.07</v>
      </c>
      <c r="F88" s="1404">
        <v>0.75</v>
      </c>
      <c r="G88" s="1404">
        <v>8.2799999999999994</v>
      </c>
      <c r="H88" s="1853">
        <v>44.15</v>
      </c>
      <c r="I88" s="1401"/>
      <c r="J88" s="816"/>
    </row>
    <row r="89" spans="2:10" ht="12.75" customHeight="1">
      <c r="B89" s="91"/>
      <c r="C89" s="893" t="s">
        <v>643</v>
      </c>
      <c r="D89" s="698">
        <v>200</v>
      </c>
      <c r="E89" s="663">
        <v>0.13</v>
      </c>
      <c r="F89" s="664">
        <v>0.02</v>
      </c>
      <c r="G89" s="664">
        <v>15.2</v>
      </c>
      <c r="H89" s="1854">
        <v>61.5</v>
      </c>
      <c r="I89" s="1407">
        <v>32</v>
      </c>
      <c r="J89" s="810" t="s">
        <v>451</v>
      </c>
    </row>
    <row r="90" spans="2:10" ht="14.25" customHeight="1">
      <c r="B90" s="732" t="s">
        <v>14</v>
      </c>
      <c r="C90" s="531" t="s">
        <v>309</v>
      </c>
      <c r="D90" s="896">
        <v>10</v>
      </c>
      <c r="E90" s="1403">
        <v>0.08</v>
      </c>
      <c r="F90" s="1404">
        <v>7.25</v>
      </c>
      <c r="G90" s="1404">
        <v>0.13</v>
      </c>
      <c r="H90" s="1855">
        <v>66.09</v>
      </c>
      <c r="I90" s="1406">
        <v>17</v>
      </c>
      <c r="J90" s="867" t="s">
        <v>308</v>
      </c>
    </row>
    <row r="91" spans="2:10" ht="17.25" customHeight="1">
      <c r="B91" s="731" t="s">
        <v>385</v>
      </c>
      <c r="C91" s="893" t="s">
        <v>11</v>
      </c>
      <c r="D91" s="896">
        <v>24</v>
      </c>
      <c r="E91" s="663">
        <v>1.26</v>
      </c>
      <c r="F91" s="664">
        <v>0.17</v>
      </c>
      <c r="G91" s="664">
        <v>9.7899999999999991</v>
      </c>
      <c r="H91" s="1856">
        <v>45.73</v>
      </c>
      <c r="I91" s="1408">
        <v>20</v>
      </c>
      <c r="J91" s="810" t="s">
        <v>10</v>
      </c>
    </row>
    <row r="92" spans="2:10" ht="17.25" customHeight="1" thickBot="1">
      <c r="B92" s="93"/>
      <c r="C92" s="488" t="s">
        <v>324</v>
      </c>
      <c r="D92" s="1346">
        <v>145</v>
      </c>
      <c r="E92" s="689">
        <v>0.57999999999999996</v>
      </c>
      <c r="F92" s="690">
        <v>0.57999999999999996</v>
      </c>
      <c r="G92" s="691">
        <v>14.21</v>
      </c>
      <c r="H92" s="1857">
        <v>64.38</v>
      </c>
      <c r="I92" s="1409">
        <v>22</v>
      </c>
      <c r="J92" s="821" t="s">
        <v>688</v>
      </c>
    </row>
    <row r="93" spans="2:10" ht="14.25" customHeight="1" thickBot="1">
      <c r="B93" s="743" t="s">
        <v>373</v>
      </c>
      <c r="C93" s="36"/>
      <c r="D93" s="744"/>
      <c r="E93" s="314">
        <f>SUM(E87:E92)</f>
        <v>19.294999999999998</v>
      </c>
      <c r="F93" s="350">
        <f>SUM(F87:F92)</f>
        <v>19.762999999999998</v>
      </c>
      <c r="G93" s="315">
        <f>SUM(G87:G92)</f>
        <v>83.147999999999996</v>
      </c>
      <c r="H93" s="720">
        <f>SUM(H87:H92)</f>
        <v>587.63900000000001</v>
      </c>
      <c r="I93" s="501" t="s">
        <v>409</v>
      </c>
      <c r="J93" s="829"/>
    </row>
    <row r="94" spans="2:10" ht="16.5" customHeight="1" thickBot="1">
      <c r="B94" s="746" t="s">
        <v>12</v>
      </c>
      <c r="C94" s="30"/>
      <c r="D94" s="40"/>
      <c r="E94" s="641">
        <v>19.25</v>
      </c>
      <c r="F94" s="642">
        <v>19.75</v>
      </c>
      <c r="G94" s="642">
        <v>83.75</v>
      </c>
      <c r="H94" s="643">
        <v>587.5</v>
      </c>
      <c r="I94" s="830" t="s">
        <v>408</v>
      </c>
      <c r="J94" s="831">
        <f>D89+D90+D91+D92+135+15</f>
        <v>529</v>
      </c>
    </row>
    <row r="95" spans="2:10" ht="15.75" customHeight="1" thickBot="1">
      <c r="B95" s="755" t="s">
        <v>369</v>
      </c>
      <c r="C95" s="97"/>
      <c r="D95" s="760" t="s">
        <v>332</v>
      </c>
      <c r="E95" s="738" t="s">
        <v>365</v>
      </c>
      <c r="F95" s="738"/>
      <c r="G95" s="738"/>
      <c r="H95" s="762" t="s">
        <v>374</v>
      </c>
      <c r="I95" s="758" t="s">
        <v>379</v>
      </c>
      <c r="J95" s="759" t="s">
        <v>384</v>
      </c>
    </row>
    <row r="96" spans="2:10" ht="14.25" customHeight="1">
      <c r="B96" s="756" t="s">
        <v>370</v>
      </c>
      <c r="C96" s="752" t="s">
        <v>334</v>
      </c>
      <c r="D96" s="761" t="s">
        <v>333</v>
      </c>
      <c r="E96" s="764" t="s">
        <v>375</v>
      </c>
      <c r="F96" s="764" t="s">
        <v>70</v>
      </c>
      <c r="G96" s="764" t="s">
        <v>71</v>
      </c>
      <c r="H96" s="763" t="s">
        <v>376</v>
      </c>
      <c r="I96" s="741" t="s">
        <v>378</v>
      </c>
      <c r="J96" s="742" t="s">
        <v>381</v>
      </c>
    </row>
    <row r="97" spans="2:10" ht="15" customHeight="1" thickBot="1">
      <c r="B97" s="757"/>
      <c r="C97" s="753"/>
      <c r="D97" s="751"/>
      <c r="E97" s="754" t="s">
        <v>6</v>
      </c>
      <c r="F97" s="754" t="s">
        <v>7</v>
      </c>
      <c r="G97" s="754" t="s">
        <v>8</v>
      </c>
      <c r="H97" s="740" t="s">
        <v>377</v>
      </c>
      <c r="I97" s="728" t="s">
        <v>380</v>
      </c>
      <c r="J97" s="729" t="s">
        <v>382</v>
      </c>
    </row>
    <row r="98" spans="2:10" ht="15.75" customHeight="1">
      <c r="B98" s="730" t="s">
        <v>371</v>
      </c>
      <c r="C98" s="906" t="s">
        <v>664</v>
      </c>
      <c r="D98" s="900">
        <v>70</v>
      </c>
      <c r="E98" s="637">
        <v>0.49</v>
      </c>
      <c r="F98" s="636">
        <v>7.0000000000000007E-2</v>
      </c>
      <c r="G98" s="636">
        <v>1.33</v>
      </c>
      <c r="H98" s="1813">
        <v>7.91</v>
      </c>
      <c r="I98" s="864">
        <v>14</v>
      </c>
      <c r="J98" s="815" t="s">
        <v>672</v>
      </c>
    </row>
    <row r="99" spans="2:10" ht="15.75" customHeight="1">
      <c r="B99" s="731" t="s">
        <v>372</v>
      </c>
      <c r="C99" s="893" t="s">
        <v>257</v>
      </c>
      <c r="D99" s="698" t="s">
        <v>584</v>
      </c>
      <c r="E99" s="663">
        <v>15.025</v>
      </c>
      <c r="F99" s="664">
        <v>18.437000000000001</v>
      </c>
      <c r="G99" s="664">
        <v>25.103999999999999</v>
      </c>
      <c r="H99" s="1813">
        <v>326.44900000000001</v>
      </c>
      <c r="I99" s="865">
        <v>6</v>
      </c>
      <c r="J99" s="810" t="s">
        <v>256</v>
      </c>
    </row>
    <row r="100" spans="2:10" ht="14.25" customHeight="1">
      <c r="B100" s="732" t="s">
        <v>14</v>
      </c>
      <c r="C100" s="893" t="s">
        <v>637</v>
      </c>
      <c r="D100" s="698">
        <v>190</v>
      </c>
      <c r="E100" s="318">
        <v>0.6</v>
      </c>
      <c r="F100" s="319">
        <v>0.26</v>
      </c>
      <c r="G100" s="319">
        <v>27.2</v>
      </c>
      <c r="H100" s="1813">
        <v>113.54</v>
      </c>
      <c r="I100" s="865">
        <v>26</v>
      </c>
      <c r="J100" s="813" t="s">
        <v>15</v>
      </c>
    </row>
    <row r="101" spans="2:10" ht="14.25" customHeight="1">
      <c r="B101" s="731" t="s">
        <v>45</v>
      </c>
      <c r="C101" s="893" t="s">
        <v>11</v>
      </c>
      <c r="D101" s="698">
        <v>40</v>
      </c>
      <c r="E101" s="331">
        <v>2.11</v>
      </c>
      <c r="F101" s="337">
        <v>0.28000000000000003</v>
      </c>
      <c r="G101" s="337">
        <v>16.32</v>
      </c>
      <c r="H101" s="1796">
        <v>76.239999999999995</v>
      </c>
      <c r="I101" s="859">
        <v>20</v>
      </c>
      <c r="J101" s="810" t="s">
        <v>10</v>
      </c>
    </row>
    <row r="102" spans="2:10" ht="19.5" customHeight="1" thickBot="1">
      <c r="B102" s="91"/>
      <c r="C102" s="526" t="s">
        <v>431</v>
      </c>
      <c r="D102" s="897">
        <v>30</v>
      </c>
      <c r="E102" s="331">
        <v>1.6950000000000001</v>
      </c>
      <c r="F102" s="330">
        <v>0.36</v>
      </c>
      <c r="G102" s="330">
        <v>12.555</v>
      </c>
      <c r="H102" s="1796">
        <v>60.24</v>
      </c>
      <c r="I102" s="860">
        <v>19</v>
      </c>
      <c r="J102" s="842" t="s">
        <v>10</v>
      </c>
    </row>
    <row r="103" spans="2:10" ht="18" customHeight="1" thickBot="1">
      <c r="B103" s="743" t="s">
        <v>373</v>
      </c>
      <c r="C103" s="32"/>
      <c r="D103" s="33"/>
      <c r="E103" s="46">
        <f>SUM(E98:E102)</f>
        <v>19.920000000000002</v>
      </c>
      <c r="F103" s="47">
        <f>SUM(F98:F102)</f>
        <v>19.407000000000004</v>
      </c>
      <c r="G103" s="47">
        <f>SUM(G98:G102)</f>
        <v>82.509000000000015</v>
      </c>
      <c r="H103" s="723">
        <f>SUM(H98:H102)</f>
        <v>584.37900000000002</v>
      </c>
      <c r="I103" s="501" t="s">
        <v>409</v>
      </c>
      <c r="J103" s="829"/>
    </row>
    <row r="104" spans="2:10" ht="16.5" customHeight="1" thickBot="1">
      <c r="B104" s="746" t="s">
        <v>12</v>
      </c>
      <c r="C104" s="35"/>
      <c r="D104" s="36"/>
      <c r="E104" s="323">
        <v>19.25</v>
      </c>
      <c r="F104" s="324">
        <v>19.75</v>
      </c>
      <c r="G104" s="324">
        <v>83.75</v>
      </c>
      <c r="H104" s="643">
        <v>587.5</v>
      </c>
      <c r="I104" s="830" t="s">
        <v>408</v>
      </c>
      <c r="J104" s="831">
        <f>D98+D100+D101+D102+40+140</f>
        <v>510</v>
      </c>
    </row>
    <row r="105" spans="2:10" ht="15.75" customHeight="1">
      <c r="C105" s="822" t="s">
        <v>567</v>
      </c>
      <c r="D105"/>
      <c r="E105"/>
      <c r="F105"/>
      <c r="H105"/>
      <c r="J105" s="26">
        <v>0.25</v>
      </c>
    </row>
    <row r="106" spans="2:10" ht="17.25" customHeight="1">
      <c r="C106" s="19" t="s">
        <v>406</v>
      </c>
      <c r="E106"/>
      <c r="F106"/>
      <c r="G106" s="19"/>
      <c r="H106" s="19"/>
      <c r="I106" s="20"/>
      <c r="J106" s="20"/>
    </row>
    <row r="107" spans="2:10" ht="14.25" customHeight="1">
      <c r="B107" s="19"/>
      <c r="D107" s="791" t="s">
        <v>392</v>
      </c>
      <c r="E107"/>
      <c r="F107"/>
      <c r="G107"/>
      <c r="H107"/>
      <c r="I107"/>
      <c r="J107"/>
    </row>
    <row r="108" spans="2:10" ht="15" customHeight="1">
      <c r="B108" s="21" t="s">
        <v>225</v>
      </c>
      <c r="C108" s="20"/>
      <c r="D108"/>
      <c r="E108" s="22" t="s">
        <v>0</v>
      </c>
      <c r="F108"/>
      <c r="G108" s="21" t="s">
        <v>367</v>
      </c>
      <c r="H108" s="20"/>
      <c r="I108" s="20"/>
    </row>
    <row r="109" spans="2:10" ht="18" customHeight="1" thickBot="1"/>
    <row r="110" spans="2:10" ht="15" customHeight="1" thickBot="1">
      <c r="B110" s="755" t="s">
        <v>369</v>
      </c>
      <c r="C110" s="97"/>
      <c r="D110" s="760" t="s">
        <v>332</v>
      </c>
      <c r="E110" s="738" t="s">
        <v>365</v>
      </c>
      <c r="F110" s="738"/>
      <c r="G110" s="738"/>
      <c r="H110" s="762" t="s">
        <v>374</v>
      </c>
      <c r="I110" s="758" t="s">
        <v>379</v>
      </c>
      <c r="J110" s="759" t="s">
        <v>384</v>
      </c>
    </row>
    <row r="111" spans="2:10" ht="14.25" customHeight="1">
      <c r="B111" s="756" t="s">
        <v>370</v>
      </c>
      <c r="C111" s="752" t="s">
        <v>334</v>
      </c>
      <c r="D111" s="761" t="s">
        <v>333</v>
      </c>
      <c r="E111" s="764" t="s">
        <v>375</v>
      </c>
      <c r="F111" s="764" t="s">
        <v>70</v>
      </c>
      <c r="G111" s="764" t="s">
        <v>71</v>
      </c>
      <c r="H111" s="763" t="s">
        <v>376</v>
      </c>
      <c r="I111" s="741" t="s">
        <v>378</v>
      </c>
      <c r="J111" s="742" t="s">
        <v>381</v>
      </c>
    </row>
    <row r="112" spans="2:10" ht="14.25" customHeight="1" thickBot="1">
      <c r="B112" s="757"/>
      <c r="C112" s="753"/>
      <c r="D112" s="751"/>
      <c r="E112" s="754" t="s">
        <v>6</v>
      </c>
      <c r="F112" s="754" t="s">
        <v>7</v>
      </c>
      <c r="G112" s="754" t="s">
        <v>8</v>
      </c>
      <c r="H112" s="740" t="s">
        <v>377</v>
      </c>
      <c r="I112" s="728" t="s">
        <v>380</v>
      </c>
      <c r="J112" s="729" t="s">
        <v>382</v>
      </c>
    </row>
    <row r="113" spans="1:10">
      <c r="B113" s="730" t="s">
        <v>371</v>
      </c>
      <c r="C113" s="359" t="s">
        <v>570</v>
      </c>
      <c r="D113" s="900">
        <v>200</v>
      </c>
      <c r="E113" s="331">
        <v>14.371</v>
      </c>
      <c r="F113" s="330">
        <v>17.46</v>
      </c>
      <c r="G113" s="330">
        <v>28.527999999999999</v>
      </c>
      <c r="H113" s="1813">
        <v>328.73599999999999</v>
      </c>
      <c r="I113" s="868">
        <v>1</v>
      </c>
      <c r="J113" s="809" t="s">
        <v>571</v>
      </c>
    </row>
    <row r="114" spans="1:10" ht="14.25" customHeight="1">
      <c r="B114" s="731" t="s">
        <v>372</v>
      </c>
      <c r="C114" s="534" t="s">
        <v>252</v>
      </c>
      <c r="D114" s="649">
        <v>25</v>
      </c>
      <c r="E114" s="651">
        <v>1.06</v>
      </c>
      <c r="F114" s="650">
        <v>1.19</v>
      </c>
      <c r="G114" s="650">
        <v>12.135</v>
      </c>
      <c r="H114" s="1813">
        <v>56.79</v>
      </c>
      <c r="I114" s="826">
        <v>21</v>
      </c>
      <c r="J114" s="810" t="s">
        <v>10</v>
      </c>
    </row>
    <row r="115" spans="1:10" ht="15.6">
      <c r="B115" s="732" t="s">
        <v>14</v>
      </c>
      <c r="C115" s="893" t="s">
        <v>18</v>
      </c>
      <c r="D115" s="698">
        <v>200</v>
      </c>
      <c r="E115" s="328">
        <v>7.0000000000000007E-2</v>
      </c>
      <c r="F115" s="329">
        <v>0.02</v>
      </c>
      <c r="G115" s="329">
        <v>15</v>
      </c>
      <c r="H115" s="1813">
        <v>60.46</v>
      </c>
      <c r="I115" s="826">
        <v>31</v>
      </c>
      <c r="J115" s="810" t="s">
        <v>17</v>
      </c>
    </row>
    <row r="116" spans="1:10" ht="12.75" customHeight="1">
      <c r="B116" s="731" t="s">
        <v>46</v>
      </c>
      <c r="C116" s="893" t="s">
        <v>11</v>
      </c>
      <c r="D116" s="1345">
        <v>30</v>
      </c>
      <c r="E116" s="396">
        <v>1.58</v>
      </c>
      <c r="F116" s="636">
        <v>0.21</v>
      </c>
      <c r="G116" s="636">
        <v>12.24</v>
      </c>
      <c r="H116" s="1796">
        <v>57.17</v>
      </c>
      <c r="I116" s="859">
        <v>20</v>
      </c>
      <c r="J116" s="810" t="s">
        <v>10</v>
      </c>
    </row>
    <row r="117" spans="1:10" ht="17.25" customHeight="1">
      <c r="B117" s="91"/>
      <c r="C117" s="526" t="s">
        <v>431</v>
      </c>
      <c r="D117" s="698">
        <v>20</v>
      </c>
      <c r="E117" s="331">
        <v>1.1299999999999999</v>
      </c>
      <c r="F117" s="330">
        <v>0.24</v>
      </c>
      <c r="G117" s="330">
        <v>8.3699999999999992</v>
      </c>
      <c r="H117" s="1796">
        <v>40.159999999999997</v>
      </c>
      <c r="I117" s="860">
        <v>19</v>
      </c>
      <c r="J117" s="811" t="s">
        <v>10</v>
      </c>
    </row>
    <row r="118" spans="1:10" ht="15.75" customHeight="1" thickBot="1">
      <c r="B118" s="93"/>
      <c r="C118" s="902" t="s">
        <v>640</v>
      </c>
      <c r="D118" s="905">
        <v>100</v>
      </c>
      <c r="E118" s="689">
        <v>0.4</v>
      </c>
      <c r="F118" s="1611">
        <v>0.4</v>
      </c>
      <c r="G118" s="691">
        <v>8.6999999999999993</v>
      </c>
      <c r="H118" s="1812">
        <v>40</v>
      </c>
      <c r="I118" s="949">
        <v>23</v>
      </c>
      <c r="J118" s="821" t="s">
        <v>689</v>
      </c>
    </row>
    <row r="119" spans="1:10" ht="13.5" customHeight="1" thickBot="1">
      <c r="B119" s="743" t="s">
        <v>373</v>
      </c>
      <c r="C119" s="32"/>
      <c r="D119" s="39"/>
      <c r="E119" s="46">
        <f>SUM(E113:E118)</f>
        <v>18.611000000000001</v>
      </c>
      <c r="F119" s="131">
        <f>SUM(F113:F118)</f>
        <v>19.52</v>
      </c>
      <c r="G119" s="47">
        <f>SUM(G113:G118)</f>
        <v>84.972999999999999</v>
      </c>
      <c r="H119" s="723">
        <f>SUM(H113:H118)</f>
        <v>583.31600000000003</v>
      </c>
      <c r="I119" s="501" t="s">
        <v>409</v>
      </c>
      <c r="J119" s="829"/>
    </row>
    <row r="120" spans="1:10" ht="15.75" customHeight="1" thickBot="1">
      <c r="B120" s="746" t="s">
        <v>12</v>
      </c>
      <c r="C120" s="35"/>
      <c r="D120" s="40"/>
      <c r="E120" s="323">
        <v>19.25</v>
      </c>
      <c r="F120" s="324">
        <v>19.75</v>
      </c>
      <c r="G120" s="324">
        <v>83.75</v>
      </c>
      <c r="H120" s="643">
        <v>587.5</v>
      </c>
      <c r="I120" s="830" t="s">
        <v>408</v>
      </c>
      <c r="J120" s="831">
        <f>D113+D114+D115+D116+D117+D118</f>
        <v>575</v>
      </c>
    </row>
    <row r="121" spans="1:10" ht="16.5" customHeight="1"/>
    <row r="122" spans="1:10" ht="15.75" customHeight="1" thickBot="1"/>
    <row r="123" spans="1:10" ht="12.75" customHeight="1" thickBot="1">
      <c r="A123" s="88"/>
      <c r="B123" s="790" t="s">
        <v>225</v>
      </c>
      <c r="C123" s="51"/>
      <c r="D123" s="52"/>
      <c r="E123" s="738" t="s">
        <v>365</v>
      </c>
      <c r="F123" s="738"/>
      <c r="G123" s="738"/>
      <c r="H123" s="762" t="s">
        <v>374</v>
      </c>
      <c r="I123" s="835" t="s">
        <v>411</v>
      </c>
      <c r="J123" s="833"/>
    </row>
    <row r="124" spans="1:10" ht="13.5" customHeight="1">
      <c r="A124" s="55"/>
      <c r="B124" s="55"/>
      <c r="C124" s="789" t="s">
        <v>391</v>
      </c>
      <c r="D124" s="357"/>
      <c r="E124" s="786" t="s">
        <v>375</v>
      </c>
      <c r="F124" s="764" t="s">
        <v>70</v>
      </c>
      <c r="G124" s="764" t="s">
        <v>71</v>
      </c>
      <c r="H124" s="763" t="s">
        <v>376</v>
      </c>
      <c r="I124" s="834" t="s">
        <v>52</v>
      </c>
      <c r="J124" s="836" t="s">
        <v>336</v>
      </c>
    </row>
    <row r="125" spans="1:10" ht="15.75" customHeight="1" thickBot="1">
      <c r="A125" s="48"/>
      <c r="B125" s="48"/>
      <c r="C125" s="1602" t="s">
        <v>392</v>
      </c>
      <c r="D125" s="737"/>
      <c r="E125" s="787" t="s">
        <v>6</v>
      </c>
      <c r="F125" s="754" t="s">
        <v>7</v>
      </c>
      <c r="G125" s="754" t="s">
        <v>8</v>
      </c>
      <c r="H125" s="740" t="s">
        <v>377</v>
      </c>
      <c r="I125" s="834" t="s">
        <v>337</v>
      </c>
      <c r="J125" s="766"/>
    </row>
    <row r="126" spans="1:10" ht="16.5" customHeight="1">
      <c r="B126" s="55"/>
      <c r="C126" s="448" t="s">
        <v>168</v>
      </c>
      <c r="D126" s="788">
        <v>1</v>
      </c>
      <c r="E126" s="777">
        <v>77</v>
      </c>
      <c r="F126" s="53">
        <v>79</v>
      </c>
      <c r="G126" s="54">
        <v>335</v>
      </c>
      <c r="H126" s="1801">
        <v>2350</v>
      </c>
      <c r="I126" s="1805" t="s">
        <v>375</v>
      </c>
      <c r="J126" s="1848">
        <f>(E128-E130)*5</f>
        <v>0</v>
      </c>
    </row>
    <row r="127" spans="1:10" ht="15.75" customHeight="1">
      <c r="B127" s="356"/>
      <c r="C127" s="358" t="s">
        <v>203</v>
      </c>
      <c r="D127" s="773"/>
      <c r="E127" s="779"/>
      <c r="F127" s="780"/>
      <c r="G127" s="780"/>
      <c r="H127" s="1802"/>
      <c r="I127" s="1806" t="s">
        <v>70</v>
      </c>
      <c r="J127" s="1849">
        <f>(F128-F130)*5</f>
        <v>0</v>
      </c>
    </row>
    <row r="128" spans="1:10" ht="16.5" customHeight="1">
      <c r="B128" s="343" t="s">
        <v>226</v>
      </c>
      <c r="C128" s="344" t="s">
        <v>228</v>
      </c>
      <c r="D128" s="774">
        <v>0.25</v>
      </c>
      <c r="E128" s="1798">
        <v>19.25</v>
      </c>
      <c r="F128" s="1799">
        <v>19.75</v>
      </c>
      <c r="G128" s="1799">
        <v>83.75</v>
      </c>
      <c r="H128" s="1800">
        <v>587.5</v>
      </c>
      <c r="I128" s="1806" t="s">
        <v>71</v>
      </c>
      <c r="J128" s="1849">
        <f>(G128-G130)*5</f>
        <v>-7.1054273576010019E-14</v>
      </c>
    </row>
    <row r="129" spans="2:10" ht="13.5" customHeight="1">
      <c r="B129" s="55"/>
      <c r="C129" s="56"/>
      <c r="D129" s="775"/>
      <c r="E129" s="781"/>
      <c r="F129" s="782"/>
      <c r="G129" s="783"/>
      <c r="H129" s="1862"/>
      <c r="I129" s="1807" t="s">
        <v>412</v>
      </c>
      <c r="J129" s="1850"/>
    </row>
    <row r="130" spans="2:10" ht="15" thickBot="1">
      <c r="B130" s="321"/>
      <c r="C130" s="322" t="s">
        <v>636</v>
      </c>
      <c r="D130" s="776"/>
      <c r="E130" s="1601">
        <f>(E68+E81+E93+E103+E119)/5</f>
        <v>19.25</v>
      </c>
      <c r="F130" s="785">
        <f>(F68+F81+F93+F103+F119)/5</f>
        <v>19.75</v>
      </c>
      <c r="G130" s="785">
        <f>(G68+G81+G93+G103+G119)/5</f>
        <v>83.750000000000014</v>
      </c>
      <c r="H130" s="1861">
        <f>(H68+H81+H93+H103+H119)/5</f>
        <v>587.5</v>
      </c>
      <c r="I130" s="1808" t="s">
        <v>377</v>
      </c>
      <c r="J130" s="1851">
        <f>(H128-H130)*5</f>
        <v>0</v>
      </c>
    </row>
    <row r="131" spans="2:10" ht="18" customHeight="1"/>
    <row r="132" spans="2:10" ht="15.6">
      <c r="D132" s="791" t="s">
        <v>393</v>
      </c>
    </row>
    <row r="133" spans="2:10" ht="13.5" customHeight="1" thickBot="1"/>
    <row r="134" spans="2:10" ht="15.75" customHeight="1" thickBot="1">
      <c r="B134" s="755" t="s">
        <v>369</v>
      </c>
      <c r="C134" s="97"/>
      <c r="D134" s="760" t="s">
        <v>332</v>
      </c>
      <c r="E134" s="738" t="s">
        <v>365</v>
      </c>
      <c r="F134" s="738"/>
      <c r="G134" s="738"/>
      <c r="H134" s="762" t="s">
        <v>374</v>
      </c>
      <c r="I134" s="758" t="s">
        <v>379</v>
      </c>
      <c r="J134" s="759" t="s">
        <v>384</v>
      </c>
    </row>
    <row r="135" spans="2:10" ht="18" customHeight="1">
      <c r="B135" s="756" t="s">
        <v>370</v>
      </c>
      <c r="C135" s="752" t="s">
        <v>334</v>
      </c>
      <c r="D135" s="761" t="s">
        <v>333</v>
      </c>
      <c r="E135" s="764" t="s">
        <v>375</v>
      </c>
      <c r="F135" s="764" t="s">
        <v>70</v>
      </c>
      <c r="G135" s="764" t="s">
        <v>71</v>
      </c>
      <c r="H135" s="763" t="s">
        <v>376</v>
      </c>
      <c r="I135" s="741" t="s">
        <v>378</v>
      </c>
      <c r="J135" s="742" t="s">
        <v>381</v>
      </c>
    </row>
    <row r="136" spans="2:10" ht="15" customHeight="1" thickBot="1">
      <c r="B136" s="757"/>
      <c r="C136" s="753"/>
      <c r="D136" s="751"/>
      <c r="E136" s="754" t="s">
        <v>6</v>
      </c>
      <c r="F136" s="754" t="s">
        <v>7</v>
      </c>
      <c r="G136" s="754" t="s">
        <v>8</v>
      </c>
      <c r="H136" s="740" t="s">
        <v>377</v>
      </c>
      <c r="I136" s="728" t="s">
        <v>380</v>
      </c>
      <c r="J136" s="729" t="s">
        <v>382</v>
      </c>
    </row>
    <row r="137" spans="2:10" ht="17.25" customHeight="1">
      <c r="B137" s="730" t="s">
        <v>371</v>
      </c>
      <c r="C137" s="906" t="s">
        <v>663</v>
      </c>
      <c r="D137" s="900">
        <v>70</v>
      </c>
      <c r="E137" s="637">
        <v>0.77</v>
      </c>
      <c r="F137" s="636">
        <v>0.14000000000000001</v>
      </c>
      <c r="G137" s="636">
        <v>2.96</v>
      </c>
      <c r="H137" s="1813">
        <v>16.18</v>
      </c>
      <c r="I137" s="823">
        <v>15</v>
      </c>
      <c r="J137" s="870" t="s">
        <v>675</v>
      </c>
    </row>
    <row r="138" spans="2:10" ht="16.5" customHeight="1">
      <c r="B138" s="731" t="s">
        <v>388</v>
      </c>
      <c r="C138" s="893" t="s">
        <v>120</v>
      </c>
      <c r="D138" s="698" t="s">
        <v>573</v>
      </c>
      <c r="E138" s="338">
        <v>14.077</v>
      </c>
      <c r="F138" s="339">
        <v>18.786999999999999</v>
      </c>
      <c r="G138" s="339">
        <v>36.057000000000002</v>
      </c>
      <c r="H138" s="1813">
        <v>369.61900000000003</v>
      </c>
      <c r="I138" s="826">
        <v>7</v>
      </c>
      <c r="J138" s="810" t="s">
        <v>19</v>
      </c>
    </row>
    <row r="139" spans="2:10" ht="18.75" customHeight="1">
      <c r="B139" s="732" t="s">
        <v>14</v>
      </c>
      <c r="C139" s="893" t="s">
        <v>643</v>
      </c>
      <c r="D139" s="698">
        <v>200</v>
      </c>
      <c r="E139" s="663">
        <v>0.13</v>
      </c>
      <c r="F139" s="664">
        <v>0.02</v>
      </c>
      <c r="G139" s="664">
        <v>15.2</v>
      </c>
      <c r="H139" s="1854">
        <v>61.5</v>
      </c>
      <c r="I139" s="1407">
        <v>32</v>
      </c>
      <c r="J139" s="810" t="s">
        <v>451</v>
      </c>
    </row>
    <row r="140" spans="2:10" ht="14.25" customHeight="1">
      <c r="B140" s="731" t="s">
        <v>47</v>
      </c>
      <c r="C140" s="893" t="s">
        <v>11</v>
      </c>
      <c r="D140" s="698">
        <v>40</v>
      </c>
      <c r="E140" s="331">
        <v>2.11</v>
      </c>
      <c r="F140" s="337">
        <v>0.28000000000000003</v>
      </c>
      <c r="G140" s="337">
        <v>16.32</v>
      </c>
      <c r="H140" s="1796">
        <v>76.239999999999995</v>
      </c>
      <c r="I140" s="859">
        <v>20</v>
      </c>
      <c r="J140" s="810" t="s">
        <v>10</v>
      </c>
    </row>
    <row r="141" spans="2:10" ht="13.5" customHeight="1" thickBot="1">
      <c r="B141" s="91"/>
      <c r="C141" s="526" t="s">
        <v>431</v>
      </c>
      <c r="D141" s="698">
        <v>30</v>
      </c>
      <c r="E141" s="331">
        <v>1.6950000000000001</v>
      </c>
      <c r="F141" s="330">
        <v>0.36</v>
      </c>
      <c r="G141" s="330">
        <v>12.555</v>
      </c>
      <c r="H141" s="1796">
        <v>60.24</v>
      </c>
      <c r="I141" s="860">
        <v>19</v>
      </c>
      <c r="J141" s="810" t="s">
        <v>10</v>
      </c>
    </row>
    <row r="142" spans="2:10" ht="15.75" customHeight="1" thickBot="1">
      <c r="B142" s="743" t="s">
        <v>373</v>
      </c>
      <c r="C142" s="32"/>
      <c r="D142" s="39"/>
      <c r="E142" s="46">
        <f>SUM(E137:E141)</f>
        <v>18.782</v>
      </c>
      <c r="F142" s="131">
        <f>SUM(F137:F141)</f>
        <v>19.587</v>
      </c>
      <c r="G142" s="47">
        <f>SUM(G137:G141)</f>
        <v>83.092000000000013</v>
      </c>
      <c r="H142" s="203">
        <f>SUM(H137:H141)</f>
        <v>583.779</v>
      </c>
      <c r="I142" s="501" t="s">
        <v>409</v>
      </c>
      <c r="J142" s="829"/>
    </row>
    <row r="143" spans="2:10" ht="15" thickBot="1">
      <c r="B143" s="746" t="s">
        <v>12</v>
      </c>
      <c r="C143" s="35"/>
      <c r="D143" s="40"/>
      <c r="E143" s="323">
        <v>19.25</v>
      </c>
      <c r="F143" s="324">
        <v>19.75</v>
      </c>
      <c r="G143" s="324">
        <v>83.75</v>
      </c>
      <c r="H143" s="325">
        <v>587.5</v>
      </c>
      <c r="I143" s="830" t="s">
        <v>408</v>
      </c>
      <c r="J143" s="831">
        <f>D137+D139+D140+D141+40+150</f>
        <v>530</v>
      </c>
    </row>
    <row r="144" spans="2:10" ht="14.25" customHeight="1" thickBot="1"/>
    <row r="145" spans="2:10" ht="15.75" customHeight="1" thickBot="1">
      <c r="B145" s="755" t="s">
        <v>369</v>
      </c>
      <c r="C145" s="97"/>
      <c r="D145" s="760" t="s">
        <v>332</v>
      </c>
      <c r="E145" s="738" t="s">
        <v>365</v>
      </c>
      <c r="F145" s="738"/>
      <c r="G145" s="738"/>
      <c r="H145" s="762" t="s">
        <v>374</v>
      </c>
      <c r="I145" s="758" t="s">
        <v>379</v>
      </c>
      <c r="J145" s="759" t="s">
        <v>384</v>
      </c>
    </row>
    <row r="146" spans="2:10" ht="17.25" customHeight="1">
      <c r="B146" s="756" t="s">
        <v>370</v>
      </c>
      <c r="C146" s="752" t="s">
        <v>334</v>
      </c>
      <c r="D146" s="761" t="s">
        <v>333</v>
      </c>
      <c r="E146" s="764" t="s">
        <v>375</v>
      </c>
      <c r="F146" s="764" t="s">
        <v>70</v>
      </c>
      <c r="G146" s="764" t="s">
        <v>71</v>
      </c>
      <c r="H146" s="763" t="s">
        <v>376</v>
      </c>
      <c r="I146" s="741" t="s">
        <v>378</v>
      </c>
      <c r="J146" s="742" t="s">
        <v>381</v>
      </c>
    </row>
    <row r="147" spans="2:10" ht="15.75" customHeight="1" thickBot="1">
      <c r="B147" s="800"/>
      <c r="C147" s="753"/>
      <c r="D147" s="751"/>
      <c r="E147" s="754" t="s">
        <v>6</v>
      </c>
      <c r="F147" s="754" t="s">
        <v>7</v>
      </c>
      <c r="G147" s="754" t="s">
        <v>8</v>
      </c>
      <c r="H147" s="740" t="s">
        <v>377</v>
      </c>
      <c r="I147" s="728" t="s">
        <v>380</v>
      </c>
      <c r="J147" s="729" t="s">
        <v>382</v>
      </c>
    </row>
    <row r="148" spans="2:10" ht="15" customHeight="1">
      <c r="B148" s="730"/>
      <c r="C148" s="906" t="s">
        <v>664</v>
      </c>
      <c r="D148" s="904">
        <v>70</v>
      </c>
      <c r="E148" s="637">
        <v>0.49</v>
      </c>
      <c r="F148" s="636">
        <v>7.0000000000000007E-2</v>
      </c>
      <c r="G148" s="636">
        <v>1.33</v>
      </c>
      <c r="H148" s="1813">
        <v>7.91</v>
      </c>
      <c r="I148" s="1607">
        <v>14</v>
      </c>
      <c r="J148" s="1608" t="s">
        <v>672</v>
      </c>
    </row>
    <row r="149" spans="2:10" ht="19.5" customHeight="1">
      <c r="B149" s="734" t="s">
        <v>371</v>
      </c>
      <c r="C149" s="893" t="s">
        <v>307</v>
      </c>
      <c r="D149" s="698" t="s">
        <v>312</v>
      </c>
      <c r="E149" s="637">
        <v>11.31</v>
      </c>
      <c r="F149" s="636">
        <v>7.6449999999999996</v>
      </c>
      <c r="G149" s="636">
        <v>11.75</v>
      </c>
      <c r="H149" s="1813">
        <v>161.04499999999999</v>
      </c>
      <c r="I149" s="826">
        <v>4</v>
      </c>
      <c r="J149" s="818" t="s">
        <v>583</v>
      </c>
    </row>
    <row r="150" spans="2:10" ht="15" customHeight="1">
      <c r="B150" s="731" t="s">
        <v>388</v>
      </c>
      <c r="C150" s="1606" t="s">
        <v>306</v>
      </c>
      <c r="D150" s="894" t="s">
        <v>317</v>
      </c>
      <c r="E150" s="669">
        <v>2.48</v>
      </c>
      <c r="F150" s="670">
        <v>7.33</v>
      </c>
      <c r="G150" s="1384">
        <v>20.84</v>
      </c>
      <c r="H150" s="1814">
        <v>159.25</v>
      </c>
      <c r="I150" s="824">
        <v>12</v>
      </c>
      <c r="J150" s="839" t="s">
        <v>415</v>
      </c>
    </row>
    <row r="151" spans="2:10" ht="15.75" customHeight="1">
      <c r="B151" s="732" t="s">
        <v>14</v>
      </c>
      <c r="C151" s="527" t="s">
        <v>693</v>
      </c>
      <c r="D151" s="895"/>
      <c r="E151" s="671">
        <v>1.6379999999999999</v>
      </c>
      <c r="F151" s="672">
        <v>4.3120000000000003</v>
      </c>
      <c r="G151" s="673">
        <v>8.4269999999999996</v>
      </c>
      <c r="H151" s="1809">
        <v>79.067999999999998</v>
      </c>
      <c r="I151" s="825"/>
      <c r="J151" s="819"/>
    </row>
    <row r="152" spans="2:10" ht="14.25" customHeight="1">
      <c r="B152" s="1017" t="s">
        <v>48</v>
      </c>
      <c r="C152" s="1347" t="s">
        <v>224</v>
      </c>
      <c r="D152" s="698">
        <v>200</v>
      </c>
      <c r="E152" s="663">
        <v>1</v>
      </c>
      <c r="F152" s="664">
        <v>0</v>
      </c>
      <c r="G152" s="664">
        <v>20.92</v>
      </c>
      <c r="H152" s="1813">
        <v>87.68</v>
      </c>
      <c r="I152" s="865">
        <v>25</v>
      </c>
      <c r="J152" s="810" t="s">
        <v>9</v>
      </c>
    </row>
    <row r="153" spans="2:10" ht="15" customHeight="1">
      <c r="B153" s="91"/>
      <c r="C153" s="906" t="s">
        <v>11</v>
      </c>
      <c r="D153" s="1345">
        <v>30</v>
      </c>
      <c r="E153" s="1373">
        <v>1.58</v>
      </c>
      <c r="F153" s="664">
        <v>0.21</v>
      </c>
      <c r="G153" s="664">
        <v>12.24</v>
      </c>
      <c r="H153" s="1796">
        <v>57.17</v>
      </c>
      <c r="I153" s="859">
        <v>20</v>
      </c>
      <c r="J153" s="810" t="s">
        <v>10</v>
      </c>
    </row>
    <row r="154" spans="2:10" ht="17.25" customHeight="1" thickBot="1">
      <c r="B154" s="93"/>
      <c r="C154" s="526" t="s">
        <v>431</v>
      </c>
      <c r="D154" s="897">
        <v>20</v>
      </c>
      <c r="E154" s="331">
        <v>1.1299999999999999</v>
      </c>
      <c r="F154" s="330">
        <v>0.24</v>
      </c>
      <c r="G154" s="330">
        <v>8.3699999999999992</v>
      </c>
      <c r="H154" s="1796">
        <v>40.159999999999997</v>
      </c>
      <c r="I154" s="860">
        <v>19</v>
      </c>
      <c r="J154" s="811" t="s">
        <v>10</v>
      </c>
    </row>
    <row r="155" spans="2:10" ht="14.25" customHeight="1" thickBot="1">
      <c r="B155" s="733" t="s">
        <v>373</v>
      </c>
      <c r="C155" s="32"/>
      <c r="D155" s="39"/>
      <c r="E155" s="1391">
        <f>SUM(E148:E154)</f>
        <v>19.627999999999997</v>
      </c>
      <c r="F155" s="1392">
        <f>SUM(F148:F154)</f>
        <v>19.806999999999999</v>
      </c>
      <c r="G155" s="1392">
        <f>SUM(G148:G154)</f>
        <v>83.87700000000001</v>
      </c>
      <c r="H155" s="765">
        <f>SUM(H148:H154)</f>
        <v>592.2829999999999</v>
      </c>
      <c r="I155" s="501" t="s">
        <v>409</v>
      </c>
      <c r="J155" s="829"/>
    </row>
    <row r="156" spans="2:10" ht="13.5" customHeight="1" thickBot="1">
      <c r="B156" s="746" t="s">
        <v>12</v>
      </c>
      <c r="C156" s="35"/>
      <c r="D156" s="40"/>
      <c r="E156" s="1387">
        <v>19.25</v>
      </c>
      <c r="F156" s="1388">
        <v>19.75</v>
      </c>
      <c r="G156" s="1388">
        <v>83.75</v>
      </c>
      <c r="H156" s="643">
        <v>587.5</v>
      </c>
      <c r="I156" s="830" t="s">
        <v>408</v>
      </c>
      <c r="J156" s="831">
        <f>D154+D153+D152+90+20+120+60</f>
        <v>540</v>
      </c>
    </row>
    <row r="157" spans="2:10" ht="15" customHeight="1">
      <c r="C157" s="822" t="s">
        <v>567</v>
      </c>
      <c r="D157"/>
      <c r="E157"/>
      <c r="F157"/>
      <c r="H157"/>
      <c r="J157" s="26">
        <v>0.25</v>
      </c>
    </row>
    <row r="158" spans="2:10" ht="17.25" customHeight="1">
      <c r="C158" s="19" t="s">
        <v>406</v>
      </c>
      <c r="E158"/>
      <c r="F158"/>
      <c r="G158" s="19"/>
      <c r="H158" s="19"/>
      <c r="I158" s="20"/>
      <c r="J158" s="20"/>
    </row>
    <row r="159" spans="2:10" ht="16.5" customHeight="1">
      <c r="B159" s="19"/>
      <c r="D159" s="791" t="s">
        <v>393</v>
      </c>
      <c r="E159"/>
      <c r="F159"/>
      <c r="G159"/>
      <c r="H159"/>
      <c r="I159"/>
      <c r="J159"/>
    </row>
    <row r="160" spans="2:10" ht="15.75" customHeight="1" thickBot="1">
      <c r="B160" s="21" t="s">
        <v>225</v>
      </c>
      <c r="C160" s="20"/>
      <c r="D160"/>
      <c r="E160" s="22" t="s">
        <v>0</v>
      </c>
      <c r="F160"/>
      <c r="G160" s="21" t="s">
        <v>367</v>
      </c>
      <c r="H160" s="20"/>
      <c r="I160" s="20"/>
    </row>
    <row r="161" spans="2:10" ht="16.5" customHeight="1" thickBot="1">
      <c r="B161" s="755" t="s">
        <v>369</v>
      </c>
      <c r="C161" s="97"/>
      <c r="D161" s="760" t="s">
        <v>332</v>
      </c>
      <c r="E161" s="244" t="s">
        <v>365</v>
      </c>
      <c r="F161" s="244"/>
      <c r="G161" s="244"/>
      <c r="H161" s="762" t="s">
        <v>374</v>
      </c>
      <c r="I161" s="758" t="s">
        <v>379</v>
      </c>
      <c r="J161" s="759" t="s">
        <v>384</v>
      </c>
    </row>
    <row r="162" spans="2:10">
      <c r="B162" s="756" t="s">
        <v>370</v>
      </c>
      <c r="C162" s="752" t="s">
        <v>334</v>
      </c>
      <c r="D162" s="761" t="s">
        <v>333</v>
      </c>
      <c r="E162" s="1379" t="s">
        <v>375</v>
      </c>
      <c r="F162" s="1379" t="s">
        <v>70</v>
      </c>
      <c r="G162" s="1379" t="s">
        <v>71</v>
      </c>
      <c r="H162" s="763" t="s">
        <v>376</v>
      </c>
      <c r="I162" s="741" t="s">
        <v>378</v>
      </c>
      <c r="J162" s="742" t="s">
        <v>381</v>
      </c>
    </row>
    <row r="163" spans="2:10" ht="15" customHeight="1" thickBot="1">
      <c r="B163" s="757"/>
      <c r="C163" s="753"/>
      <c r="D163" s="751"/>
      <c r="E163" s="1380" t="s">
        <v>6</v>
      </c>
      <c r="F163" s="1380" t="s">
        <v>7</v>
      </c>
      <c r="G163" s="1380" t="s">
        <v>8</v>
      </c>
      <c r="H163" s="740" t="s">
        <v>377</v>
      </c>
      <c r="I163" s="728" t="s">
        <v>380</v>
      </c>
      <c r="J163" s="729" t="s">
        <v>382</v>
      </c>
    </row>
    <row r="164" spans="2:10" ht="18" customHeight="1">
      <c r="B164" s="730" t="s">
        <v>371</v>
      </c>
      <c r="C164" s="685" t="s">
        <v>585</v>
      </c>
      <c r="D164" s="904">
        <v>150</v>
      </c>
      <c r="E164" s="1609">
        <v>9.5549999999999997</v>
      </c>
      <c r="F164" s="1610">
        <v>13.39</v>
      </c>
      <c r="G164" s="1384">
        <v>25.08</v>
      </c>
      <c r="H164" s="1858">
        <v>263.596</v>
      </c>
      <c r="I164" s="1015">
        <v>9</v>
      </c>
      <c r="J164" s="871" t="s">
        <v>575</v>
      </c>
    </row>
    <row r="165" spans="2:10">
      <c r="B165" s="731" t="s">
        <v>388</v>
      </c>
      <c r="C165" s="893" t="s">
        <v>170</v>
      </c>
      <c r="D165" s="698">
        <v>200</v>
      </c>
      <c r="E165" s="663">
        <v>4.5</v>
      </c>
      <c r="F165" s="664">
        <v>3.7</v>
      </c>
      <c r="G165" s="664">
        <v>19.600000000000001</v>
      </c>
      <c r="H165" s="1854">
        <v>129.69999999999999</v>
      </c>
      <c r="I165" s="858">
        <v>30</v>
      </c>
      <c r="J165" s="810" t="s">
        <v>171</v>
      </c>
    </row>
    <row r="166" spans="2:10" ht="15.6">
      <c r="B166" s="732" t="s">
        <v>14</v>
      </c>
      <c r="C166" s="893" t="s">
        <v>11</v>
      </c>
      <c r="D166" s="698">
        <v>40</v>
      </c>
      <c r="E166" s="331">
        <v>2.11</v>
      </c>
      <c r="F166" s="337">
        <v>0.28000000000000003</v>
      </c>
      <c r="G166" s="337">
        <v>16.32</v>
      </c>
      <c r="H166" s="1796">
        <v>76.239999999999995</v>
      </c>
      <c r="I166" s="859">
        <v>20</v>
      </c>
      <c r="J166" s="810" t="s">
        <v>10</v>
      </c>
    </row>
    <row r="167" spans="2:10">
      <c r="B167" s="731" t="s">
        <v>49</v>
      </c>
      <c r="C167" s="526" t="s">
        <v>431</v>
      </c>
      <c r="D167" s="698">
        <v>20</v>
      </c>
      <c r="E167" s="331">
        <v>1.1299999999999999</v>
      </c>
      <c r="F167" s="330">
        <v>0.24</v>
      </c>
      <c r="G167" s="330">
        <v>8.3699999999999992</v>
      </c>
      <c r="H167" s="1796">
        <v>40.159999999999997</v>
      </c>
      <c r="I167" s="860">
        <v>19</v>
      </c>
      <c r="J167" s="811" t="s">
        <v>10</v>
      </c>
    </row>
    <row r="168" spans="2:10" ht="15" thickBot="1">
      <c r="B168" s="93"/>
      <c r="C168" s="1414" t="s">
        <v>641</v>
      </c>
      <c r="D168" s="1346">
        <v>105</v>
      </c>
      <c r="E168" s="689">
        <v>2.4089999999999998</v>
      </c>
      <c r="F168" s="1611">
        <v>1.4650000000000001</v>
      </c>
      <c r="G168" s="691">
        <v>13.635999999999999</v>
      </c>
      <c r="H168" s="1812">
        <v>77.364999999999995</v>
      </c>
      <c r="I168" s="949">
        <v>24</v>
      </c>
      <c r="J168" s="821" t="s">
        <v>688</v>
      </c>
    </row>
    <row r="169" spans="2:10" ht="15" thickBot="1">
      <c r="B169" s="743" t="s">
        <v>373</v>
      </c>
      <c r="C169" s="32"/>
      <c r="D169" s="39"/>
      <c r="E169" s="1016">
        <f>SUM(E164:E168)</f>
        <v>19.703999999999997</v>
      </c>
      <c r="F169" s="131">
        <f>SUM(F164:F168)</f>
        <v>19.074999999999999</v>
      </c>
      <c r="G169" s="47">
        <f>SUM(G164:G168)</f>
        <v>83.006</v>
      </c>
      <c r="H169" s="333">
        <f>SUM(H164:H168)</f>
        <v>587.06100000000004</v>
      </c>
      <c r="I169" s="501" t="s">
        <v>409</v>
      </c>
      <c r="J169" s="829"/>
    </row>
    <row r="170" spans="2:10" ht="15" thickBot="1">
      <c r="B170" s="746" t="s">
        <v>12</v>
      </c>
      <c r="C170" s="35"/>
      <c r="D170" s="40"/>
      <c r="E170" s="323">
        <v>19.25</v>
      </c>
      <c r="F170" s="324">
        <v>19.75</v>
      </c>
      <c r="G170" s="324">
        <v>83.75</v>
      </c>
      <c r="H170" s="643">
        <v>587.5</v>
      </c>
      <c r="I170" s="830" t="s">
        <v>408</v>
      </c>
      <c r="J170" s="831">
        <f>D168+D167+D166+D165+150+60</f>
        <v>575</v>
      </c>
    </row>
    <row r="171" spans="2:10" ht="15" thickBot="1">
      <c r="B171" s="755" t="s">
        <v>369</v>
      </c>
      <c r="C171" s="97"/>
      <c r="D171" s="760" t="s">
        <v>332</v>
      </c>
      <c r="E171" s="738" t="s">
        <v>365</v>
      </c>
      <c r="F171" s="738"/>
      <c r="G171" s="738"/>
      <c r="H171" s="762" t="s">
        <v>374</v>
      </c>
      <c r="I171" s="758" t="s">
        <v>379</v>
      </c>
      <c r="J171" s="759" t="s">
        <v>384</v>
      </c>
    </row>
    <row r="172" spans="2:10">
      <c r="B172" s="756" t="s">
        <v>370</v>
      </c>
      <c r="C172" s="752" t="s">
        <v>334</v>
      </c>
      <c r="D172" s="761" t="s">
        <v>333</v>
      </c>
      <c r="E172" s="764" t="s">
        <v>375</v>
      </c>
      <c r="F172" s="764" t="s">
        <v>70</v>
      </c>
      <c r="G172" s="764" t="s">
        <v>71</v>
      </c>
      <c r="H172" s="763" t="s">
        <v>376</v>
      </c>
      <c r="I172" s="741" t="s">
        <v>378</v>
      </c>
      <c r="J172" s="742" t="s">
        <v>381</v>
      </c>
    </row>
    <row r="173" spans="2:10" ht="15" thickBot="1">
      <c r="B173" s="757"/>
      <c r="C173" s="753"/>
      <c r="D173" s="751"/>
      <c r="E173" s="754" t="s">
        <v>6</v>
      </c>
      <c r="F173" s="754" t="s">
        <v>7</v>
      </c>
      <c r="G173" s="754" t="s">
        <v>8</v>
      </c>
      <c r="H173" s="740" t="s">
        <v>377</v>
      </c>
      <c r="I173" s="728" t="s">
        <v>380</v>
      </c>
      <c r="J173" s="729" t="s">
        <v>382</v>
      </c>
    </row>
    <row r="174" spans="2:10">
      <c r="B174" s="730" t="s">
        <v>371</v>
      </c>
      <c r="C174" s="906" t="s">
        <v>664</v>
      </c>
      <c r="D174" s="904">
        <v>60</v>
      </c>
      <c r="E174" s="637">
        <v>0.42</v>
      </c>
      <c r="F174" s="636">
        <v>0.06</v>
      </c>
      <c r="G174" s="636">
        <v>1.1399999999999999</v>
      </c>
      <c r="H174" s="1813">
        <v>6.78</v>
      </c>
      <c r="I174" s="1607">
        <v>14</v>
      </c>
      <c r="J174" s="1608" t="s">
        <v>672</v>
      </c>
    </row>
    <row r="175" spans="2:10">
      <c r="B175" s="731" t="s">
        <v>388</v>
      </c>
      <c r="C175" s="768" t="s">
        <v>669</v>
      </c>
      <c r="D175" s="903">
        <v>90</v>
      </c>
      <c r="E175" s="872">
        <v>12.17</v>
      </c>
      <c r="F175" s="1393">
        <v>10.050000000000001</v>
      </c>
      <c r="G175" s="652">
        <v>10.85</v>
      </c>
      <c r="H175" s="1813">
        <v>182.53</v>
      </c>
      <c r="I175" s="826">
        <v>8</v>
      </c>
      <c r="J175" s="811" t="s">
        <v>483</v>
      </c>
    </row>
    <row r="176" spans="2:10" ht="15.6">
      <c r="B176" s="732" t="s">
        <v>14</v>
      </c>
      <c r="C176" s="573" t="s">
        <v>505</v>
      </c>
      <c r="D176" s="698">
        <v>160</v>
      </c>
      <c r="E176" s="318">
        <v>3.55</v>
      </c>
      <c r="F176" s="319">
        <v>9.2880000000000003</v>
      </c>
      <c r="G176" s="805">
        <v>19.23</v>
      </c>
      <c r="H176" s="1813">
        <v>174.71199999999999</v>
      </c>
      <c r="I176" s="826">
        <v>13</v>
      </c>
      <c r="J176" s="810" t="s">
        <v>598</v>
      </c>
    </row>
    <row r="177" spans="2:10">
      <c r="B177" s="731" t="s">
        <v>50</v>
      </c>
      <c r="C177" s="907" t="s">
        <v>677</v>
      </c>
      <c r="D177" s="698">
        <v>190</v>
      </c>
      <c r="E177" s="318">
        <v>0.24</v>
      </c>
      <c r="F177" s="319">
        <v>0.112</v>
      </c>
      <c r="G177" s="805">
        <v>30.27</v>
      </c>
      <c r="H177" s="1813">
        <v>123.048</v>
      </c>
      <c r="I177" s="826" t="s">
        <v>690</v>
      </c>
      <c r="J177" s="810" t="s">
        <v>319</v>
      </c>
    </row>
    <row r="178" spans="2:10">
      <c r="B178" s="91"/>
      <c r="C178" s="906" t="s">
        <v>11</v>
      </c>
      <c r="D178" s="1345">
        <v>30</v>
      </c>
      <c r="E178" s="396">
        <v>1.58</v>
      </c>
      <c r="F178" s="636">
        <v>0.21</v>
      </c>
      <c r="G178" s="636">
        <v>12.24</v>
      </c>
      <c r="H178" s="1796">
        <v>57.17</v>
      </c>
      <c r="I178" s="859">
        <v>20</v>
      </c>
      <c r="J178" s="810" t="s">
        <v>10</v>
      </c>
    </row>
    <row r="179" spans="2:10" ht="15" thickBot="1">
      <c r="B179" s="93"/>
      <c r="C179" s="526" t="s">
        <v>431</v>
      </c>
      <c r="D179" s="698">
        <v>20</v>
      </c>
      <c r="E179" s="331">
        <v>1.1299999999999999</v>
      </c>
      <c r="F179" s="330">
        <v>0.24</v>
      </c>
      <c r="G179" s="330">
        <v>8.3699999999999992</v>
      </c>
      <c r="H179" s="1796">
        <v>40.159999999999997</v>
      </c>
      <c r="I179" s="860">
        <v>19</v>
      </c>
      <c r="J179" s="811" t="s">
        <v>10</v>
      </c>
    </row>
    <row r="180" spans="2:10" ht="15" thickBot="1">
      <c r="B180" s="743" t="s">
        <v>373</v>
      </c>
      <c r="C180" s="32"/>
      <c r="D180" s="39"/>
      <c r="E180" s="46">
        <f>SUM(E174:E179)</f>
        <v>19.09</v>
      </c>
      <c r="F180" s="131">
        <f>SUM(F174:F179)</f>
        <v>19.96</v>
      </c>
      <c r="G180" s="203">
        <f>SUM(G174:G179)</f>
        <v>82.1</v>
      </c>
      <c r="H180" s="769">
        <f>SUM(H174:H179)</f>
        <v>584.4</v>
      </c>
      <c r="I180" s="501" t="s">
        <v>409</v>
      </c>
      <c r="J180" s="829"/>
    </row>
    <row r="181" spans="2:10" ht="15" thickBot="1">
      <c r="B181" s="746" t="s">
        <v>12</v>
      </c>
      <c r="C181" s="35"/>
      <c r="D181" s="40"/>
      <c r="E181" s="323">
        <v>19.25</v>
      </c>
      <c r="F181" s="324">
        <v>19.75</v>
      </c>
      <c r="G181" s="324">
        <v>83.75</v>
      </c>
      <c r="H181" s="643">
        <v>587.5</v>
      </c>
      <c r="I181" s="830" t="s">
        <v>408</v>
      </c>
      <c r="J181" s="831">
        <f>D174+D175+D176+D177+D178+D179</f>
        <v>550</v>
      </c>
    </row>
    <row r="182" spans="2:10" ht="15" thickBot="1">
      <c r="B182" s="755" t="s">
        <v>369</v>
      </c>
      <c r="C182" s="97"/>
      <c r="D182" s="760" t="s">
        <v>332</v>
      </c>
      <c r="E182" s="738" t="s">
        <v>365</v>
      </c>
      <c r="F182" s="738"/>
      <c r="G182" s="738"/>
      <c r="H182" s="762" t="s">
        <v>374</v>
      </c>
      <c r="I182" s="758" t="s">
        <v>379</v>
      </c>
      <c r="J182" s="759" t="s">
        <v>384</v>
      </c>
    </row>
    <row r="183" spans="2:10">
      <c r="B183" s="756" t="s">
        <v>370</v>
      </c>
      <c r="C183" s="752" t="s">
        <v>334</v>
      </c>
      <c r="D183" s="761" t="s">
        <v>333</v>
      </c>
      <c r="E183" s="764" t="s">
        <v>375</v>
      </c>
      <c r="F183" s="764" t="s">
        <v>70</v>
      </c>
      <c r="G183" s="764" t="s">
        <v>71</v>
      </c>
      <c r="H183" s="763" t="s">
        <v>376</v>
      </c>
      <c r="I183" s="741" t="s">
        <v>378</v>
      </c>
      <c r="J183" s="742" t="s">
        <v>381</v>
      </c>
    </row>
    <row r="184" spans="2:10" ht="15" thickBot="1">
      <c r="B184" s="800"/>
      <c r="C184" s="753"/>
      <c r="D184" s="751"/>
      <c r="E184" s="754" t="s">
        <v>6</v>
      </c>
      <c r="F184" s="754" t="s">
        <v>7</v>
      </c>
      <c r="G184" s="754" t="s">
        <v>8</v>
      </c>
      <c r="H184" s="740" t="s">
        <v>377</v>
      </c>
      <c r="I184" s="728" t="s">
        <v>380</v>
      </c>
      <c r="J184" s="729" t="s">
        <v>382</v>
      </c>
    </row>
    <row r="185" spans="2:10">
      <c r="B185" s="730" t="s">
        <v>371</v>
      </c>
      <c r="C185" s="906" t="s">
        <v>476</v>
      </c>
      <c r="D185" s="900">
        <v>200</v>
      </c>
      <c r="E185" s="651">
        <v>7.766</v>
      </c>
      <c r="F185" s="650">
        <v>6.4889999999999999</v>
      </c>
      <c r="G185" s="650">
        <v>24.975000000000001</v>
      </c>
      <c r="H185" s="1813">
        <v>173.56899999999999</v>
      </c>
      <c r="I185" s="823">
        <v>2</v>
      </c>
      <c r="J185" s="809" t="s">
        <v>20</v>
      </c>
    </row>
    <row r="186" spans="2:10">
      <c r="B186" s="731" t="s">
        <v>388</v>
      </c>
      <c r="C186" s="1415" t="s">
        <v>309</v>
      </c>
      <c r="D186" s="478">
        <v>10</v>
      </c>
      <c r="E186" s="687">
        <v>0.08</v>
      </c>
      <c r="F186" s="688">
        <v>7.25</v>
      </c>
      <c r="G186" s="688">
        <v>0.13</v>
      </c>
      <c r="H186" s="1796">
        <v>66.09</v>
      </c>
      <c r="I186" s="862">
        <v>17</v>
      </c>
      <c r="J186" s="867" t="s">
        <v>308</v>
      </c>
    </row>
    <row r="187" spans="2:10" ht="15.6">
      <c r="B187" s="732" t="s">
        <v>14</v>
      </c>
      <c r="C187" s="906" t="s">
        <v>432</v>
      </c>
      <c r="D187" s="698">
        <v>15</v>
      </c>
      <c r="E187" s="653">
        <v>3.24</v>
      </c>
      <c r="F187" s="636">
        <v>2.5920000000000001</v>
      </c>
      <c r="G187" s="636">
        <v>0</v>
      </c>
      <c r="H187" s="1813">
        <v>36.287999999999997</v>
      </c>
      <c r="I187" s="858">
        <v>18</v>
      </c>
      <c r="J187" s="908" t="s">
        <v>433</v>
      </c>
    </row>
    <row r="188" spans="2:10">
      <c r="B188" s="731" t="s">
        <v>51</v>
      </c>
      <c r="C188" s="906" t="s">
        <v>642</v>
      </c>
      <c r="D188" s="698">
        <v>200</v>
      </c>
      <c r="E188" s="637">
        <v>3.8</v>
      </c>
      <c r="F188" s="636">
        <v>3</v>
      </c>
      <c r="G188" s="636">
        <v>23</v>
      </c>
      <c r="H188" s="1813">
        <v>134.19999999999999</v>
      </c>
      <c r="I188" s="826">
        <v>29</v>
      </c>
      <c r="J188" s="810" t="s">
        <v>21</v>
      </c>
    </row>
    <row r="189" spans="2:10">
      <c r="B189" s="91"/>
      <c r="C189" s="906" t="s">
        <v>11</v>
      </c>
      <c r="D189" s="698">
        <v>50</v>
      </c>
      <c r="E189" s="331">
        <v>2.63</v>
      </c>
      <c r="F189" s="337">
        <v>0.35</v>
      </c>
      <c r="G189" s="337">
        <v>20.399999999999999</v>
      </c>
      <c r="H189" s="1796">
        <v>95.27</v>
      </c>
      <c r="I189" s="859">
        <v>20</v>
      </c>
      <c r="J189" s="810" t="s">
        <v>10</v>
      </c>
    </row>
    <row r="190" spans="2:10">
      <c r="B190" s="91"/>
      <c r="C190" s="526" t="s">
        <v>431</v>
      </c>
      <c r="D190" s="903">
        <v>20</v>
      </c>
      <c r="E190" s="331">
        <v>1.1299999999999999</v>
      </c>
      <c r="F190" s="330">
        <v>0.24</v>
      </c>
      <c r="G190" s="330">
        <v>8.3699999999999992</v>
      </c>
      <c r="H190" s="1796">
        <v>40.159999999999997</v>
      </c>
      <c r="I190" s="860">
        <v>19</v>
      </c>
      <c r="J190" s="811" t="s">
        <v>10</v>
      </c>
    </row>
    <row r="191" spans="2:10" ht="15" thickBot="1">
      <c r="B191" s="93"/>
      <c r="C191" s="902" t="s">
        <v>324</v>
      </c>
      <c r="D191" s="897">
        <v>100</v>
      </c>
      <c r="E191" s="340">
        <v>0.4</v>
      </c>
      <c r="F191" s="341">
        <v>0.4</v>
      </c>
      <c r="G191" s="342">
        <v>9.8000000000000007</v>
      </c>
      <c r="H191" s="1815">
        <v>44.4</v>
      </c>
      <c r="I191" s="869">
        <v>22</v>
      </c>
      <c r="J191" s="814" t="s">
        <v>688</v>
      </c>
    </row>
    <row r="192" spans="2:10" ht="15" thickBot="1">
      <c r="B192" s="733" t="s">
        <v>373</v>
      </c>
      <c r="C192" s="32"/>
      <c r="D192" s="39"/>
      <c r="E192" s="46">
        <f>SUM(E185:E191)</f>
        <v>19.045999999999996</v>
      </c>
      <c r="F192" s="47">
        <f>SUM(F185:F191)</f>
        <v>20.320999999999998</v>
      </c>
      <c r="G192" s="47">
        <f>SUM(G185:G191)</f>
        <v>86.674999999999997</v>
      </c>
      <c r="H192" s="333">
        <f>SUM(H185:H191)</f>
        <v>589.97699999999998</v>
      </c>
      <c r="I192" s="501" t="s">
        <v>409</v>
      </c>
      <c r="J192" s="829"/>
    </row>
    <row r="193" spans="2:10" ht="15" thickBot="1">
      <c r="B193" s="746" t="s">
        <v>12</v>
      </c>
      <c r="C193" s="35"/>
      <c r="D193" s="40"/>
      <c r="E193" s="641">
        <v>19.25</v>
      </c>
      <c r="F193" s="642">
        <v>19.75</v>
      </c>
      <c r="G193" s="642">
        <v>83.75</v>
      </c>
      <c r="H193" s="643">
        <v>587.5</v>
      </c>
      <c r="I193" s="830" t="s">
        <v>408</v>
      </c>
      <c r="J193" s="831">
        <f>D185+D186+D187+D188+D189+D190+D191</f>
        <v>595</v>
      </c>
    </row>
    <row r="194" spans="2:10" ht="16.2" thickBot="1">
      <c r="B194" s="790" t="s">
        <v>225</v>
      </c>
      <c r="C194" s="51"/>
      <c r="D194" s="52"/>
      <c r="E194" s="738" t="s">
        <v>365</v>
      </c>
      <c r="F194" s="738"/>
      <c r="G194" s="738"/>
      <c r="H194" s="762" t="s">
        <v>374</v>
      </c>
      <c r="I194" s="835" t="s">
        <v>411</v>
      </c>
      <c r="J194" s="833"/>
    </row>
    <row r="195" spans="2:10">
      <c r="B195" s="55"/>
      <c r="C195" s="789" t="s">
        <v>391</v>
      </c>
      <c r="D195" s="357"/>
      <c r="E195" s="786" t="s">
        <v>375</v>
      </c>
      <c r="F195" s="764" t="s">
        <v>70</v>
      </c>
      <c r="G195" s="764" t="s">
        <v>71</v>
      </c>
      <c r="H195" s="763" t="s">
        <v>376</v>
      </c>
      <c r="I195" s="834" t="s">
        <v>52</v>
      </c>
      <c r="J195" s="836" t="s">
        <v>336</v>
      </c>
    </row>
    <row r="196" spans="2:10" ht="16.2" thickBot="1">
      <c r="B196" s="48"/>
      <c r="C196" s="1602" t="s">
        <v>393</v>
      </c>
      <c r="D196" s="737"/>
      <c r="E196" s="787" t="s">
        <v>6</v>
      </c>
      <c r="F196" s="754" t="s">
        <v>7</v>
      </c>
      <c r="G196" s="754" t="s">
        <v>8</v>
      </c>
      <c r="H196" s="740" t="s">
        <v>377</v>
      </c>
      <c r="I196" s="834" t="s">
        <v>337</v>
      </c>
      <c r="J196" s="766"/>
    </row>
    <row r="197" spans="2:10">
      <c r="B197" s="55"/>
      <c r="C197" s="448" t="s">
        <v>168</v>
      </c>
      <c r="D197" s="788">
        <v>1</v>
      </c>
      <c r="E197" s="777">
        <v>77</v>
      </c>
      <c r="F197" s="53">
        <v>79</v>
      </c>
      <c r="G197" s="54">
        <v>335</v>
      </c>
      <c r="H197" s="1801">
        <v>2350</v>
      </c>
      <c r="I197" s="1805" t="s">
        <v>375</v>
      </c>
      <c r="J197" s="837">
        <f>(E199-E201)*5</f>
        <v>1.7763568394002505E-14</v>
      </c>
    </row>
    <row r="198" spans="2:10">
      <c r="B198" s="356"/>
      <c r="C198" s="358" t="s">
        <v>203</v>
      </c>
      <c r="D198" s="773"/>
      <c r="E198" s="779"/>
      <c r="F198" s="780"/>
      <c r="G198" s="780"/>
      <c r="H198" s="1802"/>
      <c r="I198" s="1806" t="s">
        <v>70</v>
      </c>
      <c r="J198" s="853">
        <f>(F199-F201)*5</f>
        <v>0</v>
      </c>
    </row>
    <row r="199" spans="2:10">
      <c r="B199" s="343" t="s">
        <v>226</v>
      </c>
      <c r="C199" s="344" t="s">
        <v>228</v>
      </c>
      <c r="D199" s="774">
        <v>0.25</v>
      </c>
      <c r="E199" s="1798">
        <v>19.25</v>
      </c>
      <c r="F199" s="1799">
        <v>19.75</v>
      </c>
      <c r="G199" s="1799">
        <v>83.75</v>
      </c>
      <c r="H199" s="1800">
        <v>587.5</v>
      </c>
      <c r="I199" s="1806" t="s">
        <v>71</v>
      </c>
      <c r="J199" s="853">
        <f>(G199-G201)*5</f>
        <v>-7.1054273576010019E-14</v>
      </c>
    </row>
    <row r="200" spans="2:10">
      <c r="B200" s="55"/>
      <c r="C200" s="56"/>
      <c r="D200" s="775"/>
      <c r="E200" s="1859"/>
      <c r="F200" s="1860"/>
      <c r="G200" s="1797"/>
      <c r="H200" s="1803"/>
      <c r="I200" s="1807" t="s">
        <v>412</v>
      </c>
      <c r="J200" s="838"/>
    </row>
    <row r="201" spans="2:10" ht="15" thickBot="1">
      <c r="B201" s="321"/>
      <c r="C201" s="322" t="s">
        <v>636</v>
      </c>
      <c r="D201" s="776"/>
      <c r="E201" s="1601">
        <f>(E142+E155+E169+E180+E192)/5</f>
        <v>19.249999999999996</v>
      </c>
      <c r="F201" s="785">
        <f>(F142+F155+F169+F180+F192)/5</f>
        <v>19.75</v>
      </c>
      <c r="G201" s="785">
        <f>(G142+G155+G169+G180+G192)/5</f>
        <v>83.750000000000014</v>
      </c>
      <c r="H201" s="1861">
        <f>(H142+H155+H169+H180+H192)/5</f>
        <v>587.5</v>
      </c>
      <c r="I201" s="1808" t="s">
        <v>377</v>
      </c>
      <c r="J201" s="952">
        <f>(H199-H201)*5</f>
        <v>0</v>
      </c>
    </row>
    <row r="202" spans="2:10">
      <c r="B202" s="2" t="s">
        <v>188</v>
      </c>
      <c r="D202"/>
      <c r="E202"/>
      <c r="F202"/>
      <c r="G202"/>
      <c r="H202" t="s">
        <v>189</v>
      </c>
      <c r="I202"/>
      <c r="J202"/>
    </row>
    <row r="203" spans="2:10" ht="9" customHeight="1">
      <c r="C203" t="s">
        <v>24</v>
      </c>
      <c r="D203"/>
      <c r="E203" s="6"/>
      <c r="F203"/>
      <c r="G203"/>
      <c r="H203"/>
      <c r="I203"/>
      <c r="J203"/>
    </row>
    <row r="204" spans="2:10" ht="9" customHeight="1">
      <c r="B204" s="58">
        <v>1</v>
      </c>
      <c r="C204" s="770" t="s">
        <v>389</v>
      </c>
      <c r="D204" s="59"/>
      <c r="E204" s="770" t="s">
        <v>25</v>
      </c>
      <c r="F204" s="59"/>
      <c r="H204" s="59"/>
      <c r="I204" s="59"/>
      <c r="J204" s="59"/>
    </row>
    <row r="205" spans="2:10" ht="13.2" customHeight="1">
      <c r="B205" s="58"/>
      <c r="C205" s="771" t="s">
        <v>390</v>
      </c>
      <c r="D205" s="57"/>
      <c r="E205" s="771" t="s">
        <v>26</v>
      </c>
      <c r="G205" s="57"/>
      <c r="H205" s="57"/>
      <c r="I205" s="57"/>
      <c r="J205" s="57"/>
    </row>
    <row r="206" spans="2:10" ht="12" customHeight="1">
      <c r="C206" s="771" t="s">
        <v>27</v>
      </c>
      <c r="D206" s="57"/>
      <c r="E206" s="609"/>
      <c r="G206" s="57"/>
      <c r="H206" s="57"/>
      <c r="I206" s="57"/>
      <c r="J206" s="57"/>
    </row>
    <row r="207" spans="2:10" ht="9" customHeight="1">
      <c r="C207" s="771" t="s">
        <v>28</v>
      </c>
      <c r="D207" s="57"/>
      <c r="E207" s="62"/>
      <c r="F207" s="57"/>
      <c r="G207" s="57"/>
      <c r="H207" s="770" t="s">
        <v>227</v>
      </c>
      <c r="I207" s="57"/>
      <c r="J207" s="57"/>
    </row>
    <row r="208" spans="2:10" ht="10.199999999999999" customHeight="1">
      <c r="B208">
        <v>2</v>
      </c>
      <c r="C208" s="57" t="s">
        <v>29</v>
      </c>
      <c r="D208" s="57"/>
      <c r="E208" s="62"/>
      <c r="F208" s="57" t="s">
        <v>30</v>
      </c>
      <c r="G208" s="57"/>
      <c r="H208" s="57"/>
      <c r="I208" s="57"/>
      <c r="J208" s="57"/>
    </row>
    <row r="209" spans="2:10">
      <c r="C209" s="57" t="s">
        <v>31</v>
      </c>
      <c r="D209" s="57"/>
      <c r="E209" s="62"/>
      <c r="F209" s="57"/>
      <c r="G209" s="61"/>
      <c r="H209" s="57"/>
      <c r="I209" s="57"/>
      <c r="J209" s="57"/>
    </row>
    <row r="210" spans="2:10">
      <c r="B210">
        <v>3</v>
      </c>
      <c r="C210" s="57" t="s">
        <v>32</v>
      </c>
      <c r="D210" s="57"/>
      <c r="E210" s="62"/>
      <c r="F210" s="57"/>
      <c r="G210" s="57"/>
      <c r="H210" s="57"/>
      <c r="I210" s="57"/>
      <c r="J210" s="57"/>
    </row>
    <row r="211" spans="2:10">
      <c r="C211" s="57" t="s">
        <v>33</v>
      </c>
      <c r="D211" s="57"/>
      <c r="E211" s="62"/>
      <c r="F211" s="57"/>
      <c r="G211" s="61"/>
      <c r="H211" s="57"/>
      <c r="I211" s="57"/>
      <c r="J211" s="57"/>
    </row>
    <row r="212" spans="2:10">
      <c r="B212" s="9"/>
      <c r="C212" s="9"/>
      <c r="D212" s="5"/>
      <c r="E212" s="5"/>
      <c r="F212" s="5"/>
      <c r="G212" s="5"/>
      <c r="H212" s="5"/>
      <c r="I212" s="5"/>
      <c r="J212" s="5"/>
    </row>
    <row r="213" spans="2:10">
      <c r="B213" s="9"/>
      <c r="C213" s="9"/>
      <c r="D213" s="5"/>
      <c r="E213" s="5"/>
      <c r="F213" s="5"/>
      <c r="G213" s="5"/>
      <c r="H213" s="5"/>
      <c r="I213" s="5"/>
      <c r="J213" s="5"/>
    </row>
    <row r="214" spans="2:10">
      <c r="B214" s="9"/>
      <c r="C214" s="9"/>
      <c r="D214" s="5"/>
      <c r="E214" s="5"/>
      <c r="F214" s="5"/>
      <c r="G214" s="5"/>
      <c r="H214" s="5"/>
      <c r="I214" s="5"/>
      <c r="J214" s="5"/>
    </row>
    <row r="215" spans="2:10">
      <c r="B215" s="9"/>
      <c r="C215" s="9"/>
      <c r="D215" s="5"/>
      <c r="E215" s="5"/>
      <c r="F215" s="5"/>
      <c r="G215" s="5"/>
      <c r="H215" s="5"/>
      <c r="I215" s="5"/>
      <c r="J215" s="5"/>
    </row>
    <row r="216" spans="2:10">
      <c r="B216" s="9"/>
      <c r="C216" s="9"/>
      <c r="D216" s="5"/>
      <c r="E216" s="5"/>
      <c r="F216" s="5"/>
      <c r="G216" s="5"/>
      <c r="H216" s="5"/>
      <c r="I216" s="5"/>
      <c r="J216" s="5"/>
    </row>
    <row r="217" spans="2:10">
      <c r="B217" s="9"/>
      <c r="C217" s="9"/>
      <c r="D217" s="5"/>
      <c r="E217" s="5"/>
      <c r="F217" s="5"/>
      <c r="G217" s="5"/>
      <c r="H217" s="5"/>
      <c r="I217" s="5"/>
      <c r="J217" s="5"/>
    </row>
    <row r="218" spans="2:10">
      <c r="B218" s="9"/>
      <c r="C218" s="9"/>
      <c r="D218" s="5"/>
      <c r="E218" s="5"/>
      <c r="F218" s="5"/>
      <c r="G218" s="5"/>
      <c r="H218" s="5"/>
      <c r="I218" s="5"/>
      <c r="J218" s="5"/>
    </row>
    <row r="219" spans="2:10">
      <c r="B219" s="9"/>
      <c r="C219" s="9"/>
      <c r="D219" s="5"/>
      <c r="E219" s="5"/>
      <c r="F219" s="5"/>
      <c r="G219" s="5"/>
      <c r="H219" s="5"/>
      <c r="I219" s="5"/>
      <c r="J219" s="5"/>
    </row>
    <row r="220" spans="2:10">
      <c r="B220" s="9"/>
      <c r="C220" s="9"/>
      <c r="D220" s="5"/>
      <c r="E220" s="5"/>
      <c r="F220" s="5"/>
      <c r="G220" s="5"/>
      <c r="H220" s="5"/>
      <c r="I220" s="5"/>
      <c r="J220" s="5"/>
    </row>
    <row r="221" spans="2:10">
      <c r="B221" s="9"/>
      <c r="C221" s="9"/>
      <c r="D221" s="5"/>
      <c r="E221" s="5"/>
      <c r="F221" s="5"/>
      <c r="G221" s="5"/>
      <c r="H221" s="5"/>
      <c r="I221" s="5"/>
      <c r="J221" s="5"/>
    </row>
    <row r="222" spans="2:10">
      <c r="B222" s="9"/>
      <c r="C222" s="9"/>
      <c r="D222" s="5"/>
      <c r="E222" s="5"/>
      <c r="F222" s="5"/>
      <c r="G222" s="5"/>
      <c r="H222" s="5"/>
      <c r="I222" s="5"/>
      <c r="J222" s="5"/>
    </row>
    <row r="223" spans="2:10">
      <c r="B223" s="9"/>
      <c r="C223" s="9"/>
      <c r="D223" s="5"/>
      <c r="E223" s="5"/>
      <c r="F223" s="5"/>
      <c r="G223" s="5"/>
      <c r="H223" s="5"/>
      <c r="I223" s="5"/>
      <c r="J223" s="5"/>
    </row>
    <row r="224" spans="2:10">
      <c r="B224" s="9"/>
      <c r="C224" s="9"/>
      <c r="D224" s="5"/>
      <c r="E224" s="5"/>
      <c r="F224" s="5"/>
      <c r="G224" s="5"/>
      <c r="H224" s="5"/>
      <c r="I224" s="5"/>
      <c r="J224" s="5"/>
    </row>
    <row r="225" spans="2:10">
      <c r="B225" s="9"/>
      <c r="C225" s="9"/>
      <c r="D225" s="5"/>
      <c r="E225" s="5"/>
      <c r="F225" s="5"/>
      <c r="G225" s="5"/>
      <c r="H225" s="5"/>
      <c r="I225" s="5"/>
      <c r="J225" s="5"/>
    </row>
    <row r="226" spans="2:10">
      <c r="B226" s="9"/>
      <c r="C226" s="9"/>
      <c r="D226" s="5"/>
      <c r="E226" s="5"/>
      <c r="F226" s="5"/>
      <c r="G226" s="5"/>
      <c r="H226" s="5"/>
      <c r="I226" s="5"/>
      <c r="J226" s="5"/>
    </row>
    <row r="227" spans="2:10">
      <c r="B227" s="9"/>
      <c r="C227" s="9"/>
      <c r="D227" s="5"/>
      <c r="E227" s="5"/>
      <c r="F227" s="5"/>
      <c r="G227" s="5"/>
      <c r="H227" s="5"/>
      <c r="I227" s="5"/>
      <c r="J227" s="5"/>
    </row>
    <row r="228" spans="2:10">
      <c r="B228" s="9"/>
      <c r="C228" s="9"/>
      <c r="D228" s="5"/>
      <c r="E228" s="5"/>
      <c r="F228" s="5"/>
      <c r="G228" s="5"/>
      <c r="H228" s="5"/>
      <c r="I228" s="5"/>
      <c r="J228" s="5"/>
    </row>
    <row r="229" spans="2:10">
      <c r="B229" s="9"/>
      <c r="C229" s="9"/>
      <c r="D229" s="5"/>
      <c r="E229" s="5"/>
      <c r="F229" s="5"/>
      <c r="G229" s="5"/>
      <c r="H229" s="5"/>
      <c r="I229" s="5"/>
      <c r="J229" s="5"/>
    </row>
    <row r="230" spans="2:10">
      <c r="B230" s="9"/>
      <c r="C230" s="9"/>
      <c r="D230" s="5"/>
      <c r="E230" s="5"/>
      <c r="F230" s="5"/>
      <c r="G230" s="5"/>
      <c r="H230" s="5"/>
      <c r="I230" s="5"/>
      <c r="J230" s="5"/>
    </row>
    <row r="231" spans="2:10">
      <c r="B231" s="9"/>
      <c r="C231" s="9"/>
      <c r="D231" s="5"/>
      <c r="E231" s="5"/>
      <c r="F231" s="5"/>
      <c r="G231" s="5"/>
      <c r="H231" s="5"/>
      <c r="I231" s="5"/>
      <c r="J231" s="5"/>
    </row>
    <row r="232" spans="2:10">
      <c r="B232" s="9"/>
      <c r="C232" s="9"/>
      <c r="D232" s="5"/>
      <c r="E232" s="5"/>
      <c r="F232" s="5"/>
      <c r="G232" s="5"/>
      <c r="H232" s="5"/>
      <c r="I232" s="5"/>
      <c r="J232" s="5"/>
    </row>
    <row r="233" spans="2:10">
      <c r="B233" s="9"/>
      <c r="C233" s="9"/>
      <c r="D233" s="5"/>
      <c r="E233" s="5"/>
      <c r="F233" s="5"/>
      <c r="G233" s="5"/>
      <c r="H233" s="5"/>
      <c r="I233" s="5"/>
      <c r="J233" s="5"/>
    </row>
    <row r="234" spans="2:10">
      <c r="B234" s="9"/>
      <c r="C234" s="9"/>
      <c r="D234" s="5"/>
      <c r="E234" s="5"/>
      <c r="F234" s="5"/>
      <c r="G234" s="5"/>
      <c r="H234" s="5"/>
      <c r="I234" s="5"/>
      <c r="J234" s="5"/>
    </row>
    <row r="235" spans="2:10">
      <c r="B235" s="9"/>
      <c r="C235" s="9"/>
      <c r="D235" s="5"/>
      <c r="E235" s="5"/>
      <c r="F235" s="5"/>
      <c r="G235" s="5"/>
      <c r="H235" s="5"/>
      <c r="I235" s="5"/>
      <c r="J235" s="5"/>
    </row>
    <row r="236" spans="2:10">
      <c r="B236" s="9"/>
      <c r="C236" s="9"/>
      <c r="D236" s="5"/>
      <c r="E236" s="5"/>
      <c r="F236" s="5"/>
      <c r="G236" s="5"/>
      <c r="H236" s="5"/>
      <c r="I236" s="5"/>
      <c r="J236" s="5"/>
    </row>
    <row r="237" spans="2:10">
      <c r="B237" s="9"/>
      <c r="C237" s="9"/>
      <c r="D237" s="5"/>
      <c r="E237" s="5"/>
      <c r="F237" s="5"/>
      <c r="G237" s="5"/>
      <c r="H237" s="5"/>
      <c r="I237" s="5"/>
      <c r="J237" s="5"/>
    </row>
    <row r="238" spans="2:10">
      <c r="B238" s="9"/>
      <c r="C238" s="9"/>
      <c r="D238" s="5"/>
      <c r="E238" s="5"/>
      <c r="F238" s="5"/>
      <c r="G238" s="5"/>
      <c r="H238" s="5"/>
      <c r="I238" s="5"/>
      <c r="J238" s="5"/>
    </row>
    <row r="239" spans="2:10">
      <c r="B239" s="9"/>
      <c r="C239" s="9"/>
      <c r="D239" s="5"/>
      <c r="E239" s="5"/>
      <c r="F239" s="5"/>
      <c r="G239" s="5"/>
      <c r="H239" s="5"/>
      <c r="I239" s="5"/>
      <c r="J239" s="5"/>
    </row>
    <row r="240" spans="2:10">
      <c r="B240" s="9"/>
      <c r="C240" s="9"/>
      <c r="D240" s="5"/>
      <c r="E240" s="5"/>
      <c r="F240" s="5"/>
      <c r="G240" s="5"/>
      <c r="H240" s="5"/>
      <c r="I240" s="5"/>
      <c r="J240" s="5"/>
    </row>
    <row r="241" spans="2:10">
      <c r="B241" s="9"/>
      <c r="C241" s="9"/>
      <c r="D241" s="5"/>
      <c r="E241" s="5"/>
      <c r="F241" s="5"/>
      <c r="G241" s="5"/>
      <c r="H241" s="5"/>
      <c r="I241" s="5"/>
      <c r="J241" s="5"/>
    </row>
    <row r="242" spans="2:10">
      <c r="B242" s="9"/>
      <c r="C242" s="9"/>
      <c r="D242" s="5"/>
      <c r="E242" s="5"/>
      <c r="F242" s="5"/>
      <c r="G242" s="5"/>
      <c r="H242" s="5"/>
      <c r="I242" s="5"/>
      <c r="J242" s="5"/>
    </row>
    <row r="243" spans="2:10">
      <c r="B243" s="9"/>
      <c r="C243" s="9"/>
      <c r="D243" s="5"/>
      <c r="E243" s="5"/>
      <c r="F243" s="5"/>
      <c r="G243" s="5"/>
      <c r="H243" s="5"/>
      <c r="I243" s="5"/>
      <c r="J243" s="5"/>
    </row>
    <row r="244" spans="2:10">
      <c r="B244" s="9"/>
      <c r="C244" s="9"/>
      <c r="D244" s="5"/>
      <c r="E244" s="5"/>
      <c r="F244" s="5"/>
      <c r="G244" s="5"/>
      <c r="H244" s="5"/>
      <c r="I244" s="5"/>
      <c r="J244" s="5"/>
    </row>
    <row r="245" spans="2:10">
      <c r="B245" s="9"/>
      <c r="C245" s="9"/>
      <c r="D245" s="5"/>
      <c r="E245" s="5"/>
      <c r="F245" s="5"/>
      <c r="G245" s="5"/>
      <c r="H245" s="5"/>
      <c r="I245" s="5"/>
      <c r="J245" s="5"/>
    </row>
    <row r="246" spans="2:10">
      <c r="B246" s="9"/>
      <c r="C246" s="9"/>
      <c r="D246" s="5"/>
      <c r="E246" s="5"/>
      <c r="F246" s="5"/>
      <c r="G246" s="5"/>
      <c r="H246" s="5"/>
      <c r="I246" s="5"/>
      <c r="J246" s="5"/>
    </row>
    <row r="247" spans="2:10">
      <c r="B247" s="9"/>
      <c r="C247" s="9"/>
      <c r="D247" s="5"/>
      <c r="E247" s="5"/>
      <c r="F247" s="5"/>
      <c r="G247" s="5"/>
      <c r="H247" s="5"/>
      <c r="I247" s="5"/>
      <c r="J247" s="5"/>
    </row>
    <row r="248" spans="2:10">
      <c r="B248" s="9"/>
      <c r="C248" s="9"/>
      <c r="D248" s="5"/>
      <c r="E248" s="5"/>
      <c r="F248" s="5"/>
      <c r="G248" s="5"/>
      <c r="H248" s="5"/>
      <c r="I248" s="5"/>
      <c r="J248" s="5"/>
    </row>
    <row r="249" spans="2:10">
      <c r="B249" s="9"/>
      <c r="C249" s="9"/>
      <c r="D249" s="5"/>
      <c r="E249" s="5"/>
      <c r="F249" s="5"/>
      <c r="G249" s="5"/>
      <c r="H249" s="5"/>
      <c r="I249" s="5"/>
      <c r="J249" s="5"/>
    </row>
    <row r="250" spans="2:10">
      <c r="B250" s="9"/>
      <c r="C250" s="9"/>
      <c r="D250" s="5"/>
      <c r="E250" s="5"/>
      <c r="F250" s="5"/>
      <c r="G250" s="5"/>
      <c r="H250" s="5"/>
      <c r="I250" s="5"/>
      <c r="J250" s="5"/>
    </row>
    <row r="251" spans="2:10">
      <c r="B251" s="9"/>
      <c r="C251" s="9"/>
      <c r="D251" s="5"/>
      <c r="E251" s="5"/>
      <c r="F251" s="5"/>
      <c r="G251" s="5"/>
      <c r="H251" s="5"/>
      <c r="I251" s="5"/>
      <c r="J251" s="5"/>
    </row>
    <row r="252" spans="2:10">
      <c r="B252" s="9"/>
      <c r="C252" s="9"/>
      <c r="D252" s="5"/>
      <c r="E252" s="5"/>
      <c r="F252" s="5"/>
      <c r="G252" s="5"/>
      <c r="H252" s="5"/>
      <c r="I252" s="5"/>
      <c r="J252" s="5"/>
    </row>
    <row r="253" spans="2:10">
      <c r="B253" s="9"/>
      <c r="C253" s="9"/>
      <c r="D253" s="5"/>
      <c r="E253" s="5"/>
      <c r="F253" s="5"/>
      <c r="G253" s="5"/>
      <c r="H253" s="5"/>
      <c r="I253" s="5"/>
      <c r="J253" s="5"/>
    </row>
    <row r="254" spans="2:10">
      <c r="B254" s="9"/>
      <c r="C254" s="9"/>
      <c r="D254" s="5"/>
      <c r="E254" s="5"/>
      <c r="F254" s="5"/>
      <c r="G254" s="5"/>
      <c r="H254" s="5"/>
      <c r="I254" s="5"/>
      <c r="J254" s="5"/>
    </row>
    <row r="270" spans="2:10">
      <c r="B270" s="9"/>
      <c r="C270" s="9"/>
      <c r="D270" s="5"/>
      <c r="E270" s="5"/>
      <c r="F270" s="5"/>
      <c r="G270" s="5"/>
      <c r="H270" s="5"/>
      <c r="I270" s="5"/>
      <c r="J270" s="5"/>
    </row>
    <row r="271" spans="2:10">
      <c r="B271" s="9"/>
      <c r="C271" s="9"/>
      <c r="D271" s="5"/>
      <c r="E271" s="5"/>
      <c r="F271" s="5"/>
      <c r="G271" s="5"/>
      <c r="H271" s="5"/>
      <c r="I271" s="5"/>
      <c r="J271" s="5"/>
    </row>
  </sheetData>
  <mergeCells count="1">
    <mergeCell ref="B49:J49"/>
  </mergeCells>
  <pageMargins left="0" right="0" top="0" bottom="0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329"/>
  <sheetViews>
    <sheetView workbookViewId="0">
      <selection activeCell="G28" sqref="G28"/>
    </sheetView>
  </sheetViews>
  <sheetFormatPr defaultRowHeight="14.4"/>
  <cols>
    <col min="1" max="1" width="2.33203125" customWidth="1"/>
    <col min="2" max="2" width="6.109375" customWidth="1"/>
    <col min="3" max="3" width="20" style="74" customWidth="1"/>
    <col min="4" max="4" width="5.6640625" customWidth="1"/>
    <col min="5" max="5" width="10.5546875" customWidth="1"/>
    <col min="6" max="6" width="6" customWidth="1"/>
    <col min="7" max="7" width="5.88671875" customWidth="1"/>
    <col min="8" max="8" width="9.88671875" customWidth="1"/>
    <col min="9" max="9" width="6.109375" customWidth="1"/>
    <col min="10" max="10" width="6.33203125" customWidth="1"/>
    <col min="11" max="11" width="9.5546875" customWidth="1"/>
    <col min="12" max="12" width="6.33203125" customWidth="1"/>
    <col min="13" max="13" width="6" customWidth="1"/>
    <col min="14" max="14" width="7.5546875" customWidth="1"/>
    <col min="15" max="15" width="13.109375" customWidth="1"/>
    <col min="16" max="16" width="7.109375" customWidth="1"/>
    <col min="17" max="17" width="7.6640625" customWidth="1"/>
    <col min="18" max="18" width="4.6640625" customWidth="1"/>
    <col min="19" max="19" width="13.33203125" customWidth="1"/>
    <col min="20" max="20" width="6.44140625" customWidth="1"/>
    <col min="21" max="21" width="7.88671875" customWidth="1"/>
    <col min="22" max="22" width="3.5546875" customWidth="1"/>
    <col min="23" max="23" width="15.109375" customWidth="1"/>
    <col min="24" max="24" width="9.33203125" customWidth="1"/>
    <col min="25" max="25" width="7.109375" customWidth="1"/>
    <col min="26" max="26" width="1.6640625" customWidth="1"/>
    <col min="27" max="27" width="9.33203125" customWidth="1"/>
    <col min="28" max="28" width="11.88671875" customWidth="1"/>
    <col min="29" max="29" width="10.6640625" customWidth="1"/>
    <col min="30" max="30" width="6.33203125" customWidth="1"/>
    <col min="31" max="31" width="9.88671875" customWidth="1"/>
    <col min="32" max="32" width="6.6640625" customWidth="1"/>
    <col min="33" max="33" width="9" customWidth="1"/>
    <col min="34" max="34" width="6.33203125" customWidth="1"/>
    <col min="50" max="50" width="2.6640625" customWidth="1"/>
    <col min="51" max="51" width="9.109375" customWidth="1"/>
    <col min="52" max="52" width="21.88671875" customWidth="1"/>
    <col min="53" max="53" width="8.88671875" customWidth="1"/>
    <col min="56" max="56" width="24.109375" customWidth="1"/>
  </cols>
  <sheetData>
    <row r="1" spans="2:77" ht="12" customHeight="1">
      <c r="N1" s="57"/>
      <c r="AA1" s="1520"/>
      <c r="AB1" s="167"/>
      <c r="AC1" s="167"/>
      <c r="AD1" s="167"/>
      <c r="AE1" s="153"/>
      <c r="AF1" s="153"/>
      <c r="AG1" s="153"/>
      <c r="AH1" s="153"/>
      <c r="AI1" s="238"/>
      <c r="AJ1" s="167"/>
      <c r="AK1" s="167"/>
      <c r="AL1" s="167"/>
      <c r="AM1" s="167"/>
      <c r="AN1" s="167"/>
      <c r="AO1" s="239"/>
      <c r="AP1" s="239"/>
      <c r="AQ1" s="239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</row>
    <row r="2" spans="2:77" ht="14.25" customHeight="1">
      <c r="B2" s="909" t="s">
        <v>203</v>
      </c>
      <c r="F2" s="209" t="s">
        <v>262</v>
      </c>
      <c r="N2" s="57"/>
      <c r="R2" s="236" t="s">
        <v>513</v>
      </c>
      <c r="T2" s="2"/>
      <c r="U2" s="2" t="s">
        <v>514</v>
      </c>
      <c r="V2" s="1029"/>
      <c r="W2" s="10"/>
      <c r="AA2" s="250"/>
      <c r="AB2" s="250"/>
      <c r="AC2" s="167"/>
      <c r="AD2" s="279"/>
      <c r="AE2" s="167"/>
      <c r="AF2" s="167"/>
      <c r="AG2" s="137"/>
      <c r="AH2" s="1216"/>
      <c r="AI2" s="167"/>
      <c r="AJ2" s="137"/>
      <c r="AK2" s="674"/>
      <c r="AL2" s="262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674"/>
      <c r="BN2" s="167"/>
      <c r="BO2" s="167"/>
      <c r="BP2" s="167"/>
      <c r="BQ2" s="674"/>
      <c r="BR2" s="167"/>
      <c r="BS2" s="167"/>
      <c r="BT2" s="167"/>
      <c r="BU2" s="167"/>
      <c r="BV2" s="167"/>
      <c r="BW2" s="167"/>
      <c r="BX2" s="167"/>
      <c r="BY2" s="167"/>
    </row>
    <row r="3" spans="2:77">
      <c r="C3" s="12" t="s">
        <v>435</v>
      </c>
      <c r="G3" s="2"/>
      <c r="H3" s="2"/>
      <c r="I3" s="2"/>
      <c r="K3" s="138" t="s">
        <v>436</v>
      </c>
      <c r="L3" s="2"/>
      <c r="N3" s="57"/>
      <c r="O3" s="2" t="s">
        <v>132</v>
      </c>
      <c r="U3" s="57"/>
      <c r="V3" s="138"/>
      <c r="W3" s="75"/>
      <c r="AA3" s="164"/>
      <c r="AB3" s="167"/>
      <c r="AC3" s="217"/>
      <c r="AD3" s="167"/>
      <c r="AE3" s="217"/>
      <c r="AF3" s="1098"/>
      <c r="AG3" s="164"/>
      <c r="AH3" s="1216"/>
      <c r="AI3" s="167"/>
      <c r="AJ3" s="300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311"/>
      <c r="BM3" s="167"/>
      <c r="BN3" s="262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</row>
    <row r="4" spans="2:77" ht="13.5" customHeight="1" thickBot="1">
      <c r="B4" s="2" t="s">
        <v>132</v>
      </c>
      <c r="C4" s="2"/>
      <c r="D4" s="76"/>
      <c r="F4" s="236" t="s">
        <v>560</v>
      </c>
      <c r="I4" s="77">
        <v>0.25</v>
      </c>
      <c r="K4" t="s">
        <v>268</v>
      </c>
      <c r="N4" s="57"/>
      <c r="O4" s="138" t="s">
        <v>557</v>
      </c>
      <c r="Q4" s="791" t="s">
        <v>516</v>
      </c>
      <c r="T4" s="600"/>
      <c r="U4" s="236" t="s">
        <v>517</v>
      </c>
      <c r="W4" s="138" t="s">
        <v>518</v>
      </c>
      <c r="AA4" s="164"/>
      <c r="AB4" s="1098"/>
      <c r="AC4" s="217"/>
      <c r="AD4" s="167"/>
      <c r="AE4" s="217"/>
      <c r="AF4" s="1098"/>
      <c r="AG4" s="164"/>
      <c r="AH4" s="1216"/>
      <c r="AI4" s="153"/>
      <c r="AJ4" s="167"/>
      <c r="AK4" s="167"/>
      <c r="AL4" s="137"/>
      <c r="AM4" s="167"/>
      <c r="AN4" s="222"/>
      <c r="AO4" s="21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86"/>
      <c r="BM4" s="153"/>
      <c r="BN4" s="148"/>
      <c r="BO4" s="167"/>
      <c r="BP4" s="186"/>
      <c r="BQ4" s="153"/>
      <c r="BR4" s="148"/>
      <c r="BS4" s="167"/>
      <c r="BT4" s="167"/>
      <c r="BU4" s="167"/>
      <c r="BV4" s="167"/>
      <c r="BW4" s="167"/>
      <c r="BX4" s="167"/>
      <c r="BY4" s="167"/>
    </row>
    <row r="5" spans="2:77" ht="13.5" customHeight="1">
      <c r="B5" s="27" t="s">
        <v>2</v>
      </c>
      <c r="C5" s="176" t="s">
        <v>3</v>
      </c>
      <c r="D5" s="215" t="s">
        <v>4</v>
      </c>
      <c r="E5" s="216" t="s">
        <v>76</v>
      </c>
      <c r="F5" s="180"/>
      <c r="G5" s="180"/>
      <c r="H5" s="180"/>
      <c r="I5" s="180"/>
      <c r="J5" s="180"/>
      <c r="K5" s="180"/>
      <c r="L5" s="180"/>
      <c r="M5" s="175"/>
      <c r="N5" s="1430"/>
      <c r="O5" s="126"/>
      <c r="AA5" s="170"/>
      <c r="AB5" s="1099"/>
      <c r="AC5" s="217"/>
      <c r="AD5" s="167"/>
      <c r="AE5" s="217"/>
      <c r="AF5" s="1098"/>
      <c r="AG5" s="164"/>
      <c r="AH5" s="1216"/>
      <c r="AI5" s="164"/>
      <c r="AJ5" s="675"/>
      <c r="AK5" s="676"/>
      <c r="AL5" s="675"/>
      <c r="AM5" s="676"/>
      <c r="AN5" s="300"/>
      <c r="AO5" s="217"/>
      <c r="AP5" s="188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86"/>
      <c r="BM5" s="217"/>
      <c r="BN5" s="148"/>
      <c r="BO5" s="167"/>
      <c r="BP5" s="186"/>
      <c r="BQ5" s="217"/>
      <c r="BR5" s="148"/>
      <c r="BS5" s="167"/>
      <c r="BT5" s="167"/>
      <c r="BU5" s="167"/>
      <c r="BV5" s="167"/>
      <c r="BW5" s="167"/>
      <c r="BX5" s="167"/>
      <c r="BY5" s="167"/>
    </row>
    <row r="6" spans="2:77" ht="13.5" customHeight="1" thickBot="1">
      <c r="B6" s="451" t="s">
        <v>5</v>
      </c>
      <c r="C6" s="213"/>
      <c r="D6" s="161" t="s">
        <v>77</v>
      </c>
      <c r="E6" s="157"/>
      <c r="F6" s="165"/>
      <c r="G6" s="165"/>
      <c r="H6" s="165"/>
      <c r="I6" s="165"/>
      <c r="J6" s="165"/>
      <c r="K6" s="165"/>
      <c r="L6" s="165"/>
      <c r="M6" s="158"/>
      <c r="N6" s="1430"/>
      <c r="O6" s="1701" t="s">
        <v>519</v>
      </c>
      <c r="S6" s="605"/>
      <c r="T6" t="s">
        <v>520</v>
      </c>
      <c r="Y6" s="75"/>
      <c r="AA6" s="170"/>
      <c r="AB6" s="1100"/>
      <c r="AC6" s="217"/>
      <c r="AD6" s="1098"/>
      <c r="AE6" s="217"/>
      <c r="AF6" s="167"/>
      <c r="AG6" s="153"/>
      <c r="AH6" s="1216"/>
      <c r="AI6" s="164"/>
      <c r="AJ6" s="540"/>
      <c r="AK6" s="540"/>
      <c r="AL6" s="217"/>
      <c r="AM6" s="677"/>
      <c r="AN6" s="300"/>
      <c r="AO6" s="217"/>
      <c r="AP6" s="202"/>
      <c r="AQ6" s="153"/>
      <c r="AR6" s="166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840"/>
      <c r="BM6" s="222"/>
      <c r="BN6" s="397"/>
      <c r="BO6" s="167"/>
      <c r="BP6" s="840"/>
      <c r="BQ6" s="222"/>
      <c r="BR6" s="397"/>
      <c r="BS6" s="167"/>
      <c r="BT6" s="167"/>
      <c r="BU6" s="167"/>
      <c r="BV6" s="167"/>
      <c r="BW6" s="167"/>
      <c r="BX6" s="167"/>
      <c r="BY6" s="167"/>
    </row>
    <row r="7" spans="2:77" ht="16.2" thickBot="1">
      <c r="B7" s="1270" t="s">
        <v>566</v>
      </c>
      <c r="C7" s="200"/>
      <c r="D7" s="491"/>
      <c r="E7" s="1702" t="s">
        <v>420</v>
      </c>
      <c r="F7" s="196"/>
      <c r="G7" s="196"/>
      <c r="H7" s="196" t="s">
        <v>116</v>
      </c>
      <c r="I7" s="196"/>
      <c r="J7" s="179"/>
      <c r="K7" s="1703" t="s">
        <v>255</v>
      </c>
      <c r="L7" s="196"/>
      <c r="M7" s="179"/>
      <c r="N7" s="1430"/>
      <c r="O7" s="126"/>
      <c r="AA7" s="164"/>
      <c r="AB7" s="1099"/>
      <c r="AC7" s="217"/>
      <c r="AD7" s="167"/>
      <c r="AE7" s="217"/>
      <c r="AF7" s="167"/>
      <c r="AG7" s="153"/>
      <c r="AH7" s="1216"/>
      <c r="AI7" s="164"/>
      <c r="AJ7" s="1501"/>
      <c r="AK7" s="678"/>
      <c r="AL7" s="148"/>
      <c r="AM7" s="540"/>
      <c r="AN7" s="167"/>
      <c r="AO7" s="217"/>
      <c r="AP7" s="167"/>
      <c r="AQ7" s="299"/>
      <c r="AR7" s="294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86"/>
      <c r="BM7" s="153"/>
      <c r="BN7" s="186"/>
      <c r="BO7" s="167"/>
      <c r="BP7" s="190"/>
      <c r="BQ7" s="153"/>
      <c r="BR7" s="148"/>
      <c r="BS7" s="167"/>
      <c r="BT7" s="167"/>
      <c r="BU7" s="167"/>
      <c r="BV7" s="167"/>
      <c r="BW7" s="167"/>
      <c r="BX7" s="167"/>
      <c r="BY7" s="167"/>
    </row>
    <row r="8" spans="2:77" ht="16.2" thickBot="1">
      <c r="B8" s="1865" t="s">
        <v>673</v>
      </c>
      <c r="C8" s="1399" t="s">
        <v>668</v>
      </c>
      <c r="D8" s="1866">
        <v>60</v>
      </c>
      <c r="E8" s="1579" t="s">
        <v>133</v>
      </c>
      <c r="F8" s="283" t="s">
        <v>134</v>
      </c>
      <c r="G8" s="1704" t="s">
        <v>135</v>
      </c>
      <c r="H8" s="1705" t="s">
        <v>133</v>
      </c>
      <c r="I8" s="420" t="s">
        <v>134</v>
      </c>
      <c r="J8" s="457" t="s">
        <v>135</v>
      </c>
      <c r="K8" s="1706" t="s">
        <v>133</v>
      </c>
      <c r="L8" s="285" t="s">
        <v>134</v>
      </c>
      <c r="M8" s="286" t="s">
        <v>135</v>
      </c>
      <c r="N8" s="1430"/>
      <c r="O8" s="1707" t="s">
        <v>210</v>
      </c>
      <c r="P8" s="1032"/>
      <c r="Q8" s="1032"/>
      <c r="R8" s="930"/>
      <c r="S8" s="36"/>
      <c r="T8" s="36"/>
      <c r="U8" s="36"/>
      <c r="V8" s="36"/>
      <c r="W8" s="36"/>
      <c r="X8" s="36"/>
      <c r="Y8" s="40"/>
      <c r="AA8" s="170"/>
      <c r="AB8" s="1099"/>
      <c r="AC8" s="153"/>
      <c r="AD8" s="1098"/>
      <c r="AE8" s="217"/>
      <c r="AF8" s="167"/>
      <c r="AG8" s="153"/>
      <c r="AH8" s="1216"/>
      <c r="AI8" s="167"/>
      <c r="AJ8" s="1501"/>
      <c r="AK8" s="540"/>
      <c r="AL8" s="217"/>
      <c r="AM8" s="540"/>
      <c r="AN8" s="167"/>
      <c r="AO8" s="217"/>
      <c r="AP8" s="167"/>
      <c r="AQ8" s="299"/>
      <c r="AR8" s="294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202"/>
      <c r="BM8" s="181"/>
      <c r="BN8" s="166"/>
      <c r="BO8" s="167"/>
      <c r="BP8" s="186"/>
      <c r="BQ8" s="153"/>
      <c r="BR8" s="148"/>
      <c r="BS8" s="167"/>
      <c r="BT8" s="167"/>
      <c r="BU8" s="167"/>
      <c r="BV8" s="167"/>
      <c r="BW8" s="167"/>
      <c r="BX8" s="167"/>
      <c r="BY8" s="167"/>
    </row>
    <row r="9" spans="2:77" ht="16.2" thickBot="1">
      <c r="B9" s="474"/>
      <c r="C9" s="1427" t="s">
        <v>666</v>
      </c>
      <c r="D9" s="1867"/>
      <c r="E9" s="228" t="s">
        <v>82</v>
      </c>
      <c r="F9" s="235">
        <v>92.6</v>
      </c>
      <c r="G9" s="402">
        <v>75</v>
      </c>
      <c r="H9" s="225" t="s">
        <v>110</v>
      </c>
      <c r="I9" s="226">
        <v>4.9000000000000004</v>
      </c>
      <c r="J9" s="979">
        <v>4.9000000000000004</v>
      </c>
      <c r="K9" s="227" t="s">
        <v>83</v>
      </c>
      <c r="L9" s="226">
        <v>37.5</v>
      </c>
      <c r="M9" s="252">
        <v>37.5</v>
      </c>
      <c r="N9" s="1430"/>
      <c r="O9" s="1709" t="s">
        <v>133</v>
      </c>
      <c r="P9" s="1093" t="s">
        <v>134</v>
      </c>
      <c r="Q9" s="1094" t="s">
        <v>135</v>
      </c>
      <c r="R9" s="64"/>
      <c r="S9" s="1036" t="s">
        <v>133</v>
      </c>
      <c r="T9" s="1036" t="s">
        <v>134</v>
      </c>
      <c r="U9" s="1037" t="s">
        <v>135</v>
      </c>
      <c r="V9" s="64"/>
      <c r="W9" s="1036" t="s">
        <v>133</v>
      </c>
      <c r="X9" s="1036" t="s">
        <v>134</v>
      </c>
      <c r="Y9" s="1037" t="s">
        <v>135</v>
      </c>
      <c r="AA9" s="170"/>
      <c r="AB9" s="1099"/>
      <c r="AC9" s="217"/>
      <c r="AD9" s="167"/>
      <c r="AE9" s="217"/>
      <c r="AF9" s="167"/>
      <c r="AG9" s="153"/>
      <c r="AH9" s="1216"/>
      <c r="AI9" s="153"/>
      <c r="AJ9" s="167"/>
      <c r="AK9" s="222"/>
      <c r="AL9" s="265"/>
      <c r="AM9" s="167"/>
      <c r="AN9" s="167"/>
      <c r="AO9" s="167"/>
      <c r="AP9" s="167"/>
      <c r="AQ9" s="299"/>
      <c r="AR9" s="294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202"/>
      <c r="BM9" s="153"/>
      <c r="BN9" s="148"/>
      <c r="BO9" s="167"/>
      <c r="BP9" s="186"/>
      <c r="BQ9" s="153"/>
      <c r="BR9" s="166"/>
      <c r="BS9" s="167"/>
      <c r="BT9" s="167"/>
      <c r="BU9" s="167"/>
      <c r="BV9" s="167"/>
      <c r="BW9" s="167"/>
      <c r="BX9" s="167"/>
      <c r="BY9" s="167"/>
    </row>
    <row r="10" spans="2:77" ht="14.25" customHeight="1">
      <c r="B10" s="571" t="s">
        <v>621</v>
      </c>
      <c r="C10" s="1399" t="s">
        <v>613</v>
      </c>
      <c r="D10" s="1708" t="s">
        <v>614</v>
      </c>
      <c r="E10" s="570" t="s">
        <v>95</v>
      </c>
      <c r="F10" s="575">
        <v>3.5</v>
      </c>
      <c r="G10" s="561">
        <v>3.5</v>
      </c>
      <c r="H10" s="549" t="s">
        <v>95</v>
      </c>
      <c r="I10" s="550">
        <v>1.38</v>
      </c>
      <c r="J10" s="548">
        <v>1.38</v>
      </c>
      <c r="K10" s="512" t="s">
        <v>586</v>
      </c>
      <c r="L10" s="550">
        <v>60.4</v>
      </c>
      <c r="M10" s="567">
        <v>60.4</v>
      </c>
      <c r="N10" s="1430"/>
      <c r="O10" s="1710" t="s">
        <v>521</v>
      </c>
      <c r="P10" s="1122">
        <f>D15</f>
        <v>20</v>
      </c>
      <c r="Q10" s="1155">
        <f>D15</f>
        <v>20</v>
      </c>
      <c r="R10" s="9"/>
      <c r="S10" s="598" t="s">
        <v>98</v>
      </c>
      <c r="T10" s="1123">
        <f>I15+L11</f>
        <v>5.5</v>
      </c>
      <c r="U10" s="1224">
        <f>M11+J15</f>
        <v>5.5</v>
      </c>
      <c r="V10" s="9"/>
      <c r="W10" s="1041" t="s">
        <v>522</v>
      </c>
      <c r="X10" s="141"/>
      <c r="Y10" s="142"/>
      <c r="AA10" s="170"/>
      <c r="AB10" s="1099"/>
      <c r="AC10" s="217"/>
      <c r="AD10" s="1098"/>
      <c r="AE10" s="217"/>
      <c r="AF10" s="167"/>
      <c r="AG10" s="153"/>
      <c r="AH10" s="1216"/>
      <c r="AI10" s="164"/>
      <c r="AJ10" s="289"/>
      <c r="AK10" s="290"/>
      <c r="AL10" s="284"/>
      <c r="AM10" s="289"/>
      <c r="AN10" s="290"/>
      <c r="AO10" s="284"/>
      <c r="AP10" s="167"/>
      <c r="AQ10" s="299"/>
      <c r="AR10" s="294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86"/>
      <c r="BM10" s="153"/>
      <c r="BN10" s="148"/>
      <c r="BO10" s="167"/>
      <c r="BP10" s="187"/>
      <c r="BQ10" s="153"/>
      <c r="BR10" s="148"/>
      <c r="BS10" s="167"/>
      <c r="BT10" s="167"/>
      <c r="BU10" s="167"/>
      <c r="BV10" s="167"/>
      <c r="BW10" s="167"/>
      <c r="BX10" s="167"/>
      <c r="BY10" s="167"/>
    </row>
    <row r="11" spans="2:77" ht="12.75" customHeight="1">
      <c r="B11" s="536" t="s">
        <v>207</v>
      </c>
      <c r="C11" s="584" t="s">
        <v>420</v>
      </c>
      <c r="D11" s="466" t="s">
        <v>278</v>
      </c>
      <c r="E11" s="526" t="s">
        <v>244</v>
      </c>
      <c r="F11" s="542">
        <v>4</v>
      </c>
      <c r="G11" s="588">
        <v>4</v>
      </c>
      <c r="H11" s="549" t="s">
        <v>97</v>
      </c>
      <c r="I11" s="584">
        <v>13.8</v>
      </c>
      <c r="J11" s="985">
        <v>13.8</v>
      </c>
      <c r="K11" s="512" t="s">
        <v>98</v>
      </c>
      <c r="L11" s="550">
        <v>5.0999999999999996</v>
      </c>
      <c r="M11" s="567">
        <v>5.0999999999999996</v>
      </c>
      <c r="N11" s="1430"/>
      <c r="O11" s="1462" t="s">
        <v>523</v>
      </c>
      <c r="P11" s="1123">
        <f>F11+D14</f>
        <v>34</v>
      </c>
      <c r="Q11" s="1225">
        <f>D14+G11</f>
        <v>34</v>
      </c>
      <c r="R11" s="9"/>
      <c r="S11" s="1320" t="s">
        <v>103</v>
      </c>
      <c r="T11" s="1353">
        <f>F15+L20</f>
        <v>6.4</v>
      </c>
      <c r="U11" s="1224">
        <f>G15+M20</f>
        <v>6.4</v>
      </c>
      <c r="V11" s="9"/>
      <c r="W11" s="1558" t="s">
        <v>260</v>
      </c>
      <c r="X11" s="1123">
        <f>L14</f>
        <v>15.88</v>
      </c>
      <c r="Y11" s="1152">
        <f>M14</f>
        <v>15.88</v>
      </c>
      <c r="AA11" s="170"/>
      <c r="AB11" s="167"/>
      <c r="AC11" s="178"/>
      <c r="AD11" s="167"/>
      <c r="AE11" s="217"/>
      <c r="AF11" s="1098"/>
      <c r="AG11" s="153"/>
      <c r="AH11" s="1216"/>
      <c r="AI11" s="164"/>
      <c r="AJ11" s="500"/>
      <c r="AK11" s="954"/>
      <c r="AL11" s="497"/>
      <c r="AM11" s="167"/>
      <c r="AN11" s="167"/>
      <c r="AO11" s="167"/>
      <c r="AP11" s="167"/>
      <c r="AQ11" s="299"/>
      <c r="AR11" s="294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86"/>
      <c r="BM11" s="153"/>
      <c r="BN11" s="148"/>
      <c r="BO11" s="167"/>
      <c r="BP11" s="187"/>
      <c r="BQ11" s="153"/>
      <c r="BR11" s="148"/>
      <c r="BS11" s="167"/>
      <c r="BT11" s="167"/>
      <c r="BU11" s="167"/>
      <c r="BV11" s="167"/>
      <c r="BW11" s="167"/>
      <c r="BX11" s="167"/>
      <c r="BY11" s="167"/>
    </row>
    <row r="12" spans="2:77" ht="12.75" customHeight="1">
      <c r="B12" s="571" t="s">
        <v>15</v>
      </c>
      <c r="C12" s="1399" t="s">
        <v>328</v>
      </c>
      <c r="D12" s="1711">
        <v>190</v>
      </c>
      <c r="E12" s="570" t="s">
        <v>458</v>
      </c>
      <c r="F12" s="550">
        <v>11.2</v>
      </c>
      <c r="G12" s="553">
        <v>9.3000000000000007</v>
      </c>
      <c r="H12" s="917" t="s">
        <v>455</v>
      </c>
      <c r="I12" s="550">
        <v>4.0000000000000002E-4</v>
      </c>
      <c r="J12" s="548">
        <v>4.0000000000000002E-4</v>
      </c>
      <c r="K12" s="513" t="s">
        <v>99</v>
      </c>
      <c r="L12" s="577">
        <v>0.76</v>
      </c>
      <c r="M12" s="578">
        <v>0.76</v>
      </c>
      <c r="N12" s="1430"/>
      <c r="O12" s="1462" t="s">
        <v>95</v>
      </c>
      <c r="P12" s="1123">
        <f>F10+I10</f>
        <v>4.88</v>
      </c>
      <c r="Q12" s="1155">
        <f>G10+J10</f>
        <v>4.88</v>
      </c>
      <c r="R12" s="9"/>
      <c r="S12" s="1083" t="s">
        <v>485</v>
      </c>
      <c r="T12" s="1222">
        <f>U12/1000/0.04</f>
        <v>0.216</v>
      </c>
      <c r="U12" s="1224">
        <f>G14</f>
        <v>8.64</v>
      </c>
      <c r="V12" s="9"/>
      <c r="W12" s="516" t="s">
        <v>251</v>
      </c>
      <c r="X12" s="1556">
        <f>L15</f>
        <v>22.32</v>
      </c>
      <c r="Y12" s="1557">
        <f>M15</f>
        <v>17.84</v>
      </c>
      <c r="AA12" s="170"/>
      <c r="AB12" s="167"/>
      <c r="AC12" s="217"/>
      <c r="AD12" s="1098"/>
      <c r="AE12" s="217"/>
      <c r="AF12" s="1098"/>
      <c r="AG12" s="153"/>
      <c r="AH12" s="1216"/>
      <c r="AI12" s="164"/>
      <c r="AJ12" s="841"/>
      <c r="AK12" s="910"/>
      <c r="AL12" s="266"/>
      <c r="AM12" s="153"/>
      <c r="AN12" s="148"/>
      <c r="AO12" s="255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310"/>
      <c r="BQ12" s="153"/>
      <c r="BR12" s="148"/>
      <c r="BS12" s="167"/>
      <c r="BT12" s="167"/>
      <c r="BU12" s="167"/>
      <c r="BV12" s="167"/>
      <c r="BW12" s="167"/>
      <c r="BX12" s="167"/>
      <c r="BY12" s="167"/>
    </row>
    <row r="13" spans="2:77" ht="11.25" customHeight="1">
      <c r="B13" s="362"/>
      <c r="C13" s="482" t="s">
        <v>605</v>
      </c>
      <c r="D13" s="1647"/>
      <c r="E13" s="570" t="s">
        <v>86</v>
      </c>
      <c r="F13" s="550">
        <v>25</v>
      </c>
      <c r="G13" s="553">
        <v>20</v>
      </c>
      <c r="H13" s="549" t="s">
        <v>99</v>
      </c>
      <c r="I13" s="558">
        <v>0.2</v>
      </c>
      <c r="J13" s="548">
        <v>0.2</v>
      </c>
      <c r="K13" s="1712" t="s">
        <v>615</v>
      </c>
      <c r="L13" s="550"/>
      <c r="M13" s="987"/>
      <c r="N13" s="1430"/>
      <c r="O13" s="1462" t="s">
        <v>159</v>
      </c>
      <c r="P13" s="1123">
        <f>L9</f>
        <v>37.5</v>
      </c>
      <c r="Q13" s="1155">
        <f>M9</f>
        <v>37.5</v>
      </c>
      <c r="R13" s="9"/>
      <c r="S13" s="1044" t="s">
        <v>65</v>
      </c>
      <c r="T13" s="1122">
        <f>I19</f>
        <v>5</v>
      </c>
      <c r="U13" s="1224">
        <f>J19</f>
        <v>5</v>
      </c>
      <c r="V13" s="9"/>
      <c r="W13" s="517" t="s">
        <v>261</v>
      </c>
      <c r="X13" s="1556">
        <f>L19</f>
        <v>4.4000000000000004</v>
      </c>
      <c r="Y13" s="1557">
        <f>M19</f>
        <v>4.4000000000000004</v>
      </c>
      <c r="AA13" s="170"/>
      <c r="AB13" s="1096"/>
      <c r="AC13" s="292"/>
      <c r="AD13" s="1098"/>
      <c r="AE13" s="217"/>
      <c r="AF13" s="1098"/>
      <c r="AG13" s="153"/>
      <c r="AH13" s="1216"/>
      <c r="AI13" s="164"/>
      <c r="AJ13" s="153"/>
      <c r="AK13" s="148"/>
      <c r="AL13" s="255"/>
      <c r="AM13" s="153"/>
      <c r="AN13" s="148"/>
      <c r="AO13" s="255"/>
      <c r="AP13" s="167"/>
      <c r="AQ13" s="167"/>
      <c r="AR13" s="167"/>
      <c r="AS13" s="540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</row>
    <row r="14" spans="2:77" ht="12.75" customHeight="1">
      <c r="B14" s="363" t="s">
        <v>10</v>
      </c>
      <c r="C14" s="482" t="s">
        <v>11</v>
      </c>
      <c r="D14" s="499">
        <v>30</v>
      </c>
      <c r="E14" s="570" t="s">
        <v>448</v>
      </c>
      <c r="F14" s="558" t="s">
        <v>292</v>
      </c>
      <c r="G14" s="548">
        <v>8.64</v>
      </c>
      <c r="H14" s="549" t="s">
        <v>458</v>
      </c>
      <c r="I14" s="550">
        <v>4.76</v>
      </c>
      <c r="J14" s="548">
        <v>4</v>
      </c>
      <c r="K14" s="512" t="s">
        <v>260</v>
      </c>
      <c r="L14" s="148">
        <v>15.88</v>
      </c>
      <c r="M14" s="957">
        <v>15.88</v>
      </c>
      <c r="N14" s="1430"/>
      <c r="O14" s="1462" t="s">
        <v>525</v>
      </c>
      <c r="P14" s="1130">
        <f>X18</f>
        <v>171.4</v>
      </c>
      <c r="Q14" s="1228">
        <f>Y18</f>
        <v>151.41999999999999</v>
      </c>
      <c r="R14" s="9"/>
      <c r="S14" s="598" t="s">
        <v>68</v>
      </c>
      <c r="T14" s="1123">
        <f>F16+I13+L12</f>
        <v>1.46</v>
      </c>
      <c r="U14" s="1224">
        <f>G16+M12+J13</f>
        <v>1.46</v>
      </c>
      <c r="V14" s="9"/>
      <c r="W14" s="516" t="s">
        <v>125</v>
      </c>
      <c r="X14" s="1556">
        <f>L17</f>
        <v>11.52</v>
      </c>
      <c r="Y14" s="1557">
        <f>M17</f>
        <v>9.1999999999999993</v>
      </c>
      <c r="AA14" s="170"/>
      <c r="AB14" s="1102"/>
      <c r="AC14" s="217"/>
      <c r="AD14" s="1098"/>
      <c r="AE14" s="217"/>
      <c r="AF14" s="1098"/>
      <c r="AG14" s="222"/>
      <c r="AH14" s="1216"/>
      <c r="AI14" s="167"/>
      <c r="AJ14" s="841"/>
      <c r="AK14" s="910"/>
      <c r="AL14" s="266"/>
      <c r="AM14" s="153"/>
      <c r="AN14" s="148"/>
      <c r="AO14" s="255"/>
      <c r="AP14" s="467"/>
      <c r="AQ14" s="167"/>
      <c r="AR14" s="193"/>
      <c r="AS14" s="167"/>
      <c r="AT14" s="185"/>
      <c r="AU14" s="167"/>
      <c r="AV14" s="222"/>
      <c r="AW14" s="265"/>
      <c r="AX14" s="167"/>
      <c r="AY14" s="167"/>
      <c r="AZ14" s="167"/>
      <c r="BA14" s="403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91"/>
      <c r="BM14" s="167"/>
      <c r="BN14" s="185"/>
      <c r="BO14" s="167"/>
      <c r="BP14" s="191"/>
      <c r="BQ14" s="153"/>
      <c r="BR14" s="185"/>
      <c r="BS14" s="167"/>
      <c r="BT14" s="167"/>
      <c r="BU14" s="167"/>
      <c r="BV14" s="167"/>
      <c r="BW14" s="167"/>
      <c r="BX14" s="167"/>
      <c r="BY14" s="167"/>
    </row>
    <row r="15" spans="2:77" ht="13.5" customHeight="1" thickBot="1">
      <c r="B15" s="530" t="s">
        <v>10</v>
      </c>
      <c r="C15" s="549" t="s">
        <v>510</v>
      </c>
      <c r="D15" s="478">
        <v>20</v>
      </c>
      <c r="E15" s="570" t="s">
        <v>103</v>
      </c>
      <c r="F15" s="550">
        <v>4.4000000000000004</v>
      </c>
      <c r="G15" s="553">
        <v>4.4000000000000004</v>
      </c>
      <c r="H15" s="1399" t="s">
        <v>98</v>
      </c>
      <c r="I15" s="542">
        <v>0.4</v>
      </c>
      <c r="J15" s="1365">
        <v>0.4</v>
      </c>
      <c r="K15" s="512" t="s">
        <v>251</v>
      </c>
      <c r="L15" s="550">
        <v>22.32</v>
      </c>
      <c r="M15" s="567">
        <v>17.84</v>
      </c>
      <c r="N15" s="1430"/>
      <c r="O15" s="1713" t="s">
        <v>589</v>
      </c>
      <c r="P15" s="1130">
        <f>I18</f>
        <v>15</v>
      </c>
      <c r="Q15" s="1155">
        <f>J18</f>
        <v>15</v>
      </c>
      <c r="R15" s="9"/>
      <c r="S15" s="988" t="s">
        <v>492</v>
      </c>
      <c r="T15" s="1205">
        <f>T16+T17+T18</f>
        <v>0.19040000000000001</v>
      </c>
      <c r="U15" s="1224">
        <f>AF20+U16</f>
        <v>4.0000000000000002E-4</v>
      </c>
      <c r="V15" s="9"/>
      <c r="W15" s="1559" t="s">
        <v>101</v>
      </c>
      <c r="X15" s="1123">
        <f>F12+I14+L18</f>
        <v>21.16</v>
      </c>
      <c r="Y15" s="1144">
        <f>G12+J14+M18</f>
        <v>17.700000000000003</v>
      </c>
      <c r="AA15" s="170"/>
      <c r="AB15" s="1102"/>
      <c r="AC15" s="217"/>
      <c r="AD15" s="1098"/>
      <c r="AE15" s="217"/>
      <c r="AF15" s="1098"/>
      <c r="AG15" s="167"/>
      <c r="AH15" s="1216"/>
      <c r="AI15" s="167"/>
      <c r="AJ15" s="153"/>
      <c r="AK15" s="148"/>
      <c r="AL15" s="266"/>
      <c r="AM15" s="153"/>
      <c r="AN15" s="148"/>
      <c r="AO15" s="255"/>
      <c r="AP15" s="289"/>
      <c r="AQ15" s="290"/>
      <c r="AR15" s="186"/>
      <c r="AS15" s="153"/>
      <c r="AT15" s="137"/>
      <c r="AU15" s="289"/>
      <c r="AV15" s="290"/>
      <c r="AW15" s="284"/>
      <c r="AX15" s="289"/>
      <c r="AY15" s="290"/>
      <c r="AZ15" s="284"/>
      <c r="BA15" s="289"/>
      <c r="BB15" s="290"/>
      <c r="BC15" s="284"/>
      <c r="BD15" s="167"/>
      <c r="BE15" s="167"/>
      <c r="BF15" s="167"/>
      <c r="BG15" s="167"/>
      <c r="BH15" s="167"/>
      <c r="BI15" s="167"/>
      <c r="BJ15" s="167"/>
      <c r="BK15" s="167"/>
      <c r="BL15" s="186"/>
      <c r="BM15" s="153"/>
      <c r="BN15" s="148"/>
      <c r="BO15" s="167"/>
      <c r="BP15" s="186"/>
      <c r="BQ15" s="153"/>
      <c r="BR15" s="137"/>
      <c r="BS15" s="167"/>
      <c r="BT15" s="167"/>
      <c r="BU15" s="167"/>
      <c r="BV15" s="167"/>
      <c r="BW15" s="167"/>
      <c r="BX15" s="167"/>
      <c r="BY15" s="167"/>
    </row>
    <row r="16" spans="2:77" ht="15" thickBot="1">
      <c r="B16" s="156"/>
      <c r="C16" s="1428"/>
      <c r="D16" s="155"/>
      <c r="E16" s="541" t="s">
        <v>68</v>
      </c>
      <c r="F16" s="542">
        <v>0.5</v>
      </c>
      <c r="G16" s="588">
        <v>0.5</v>
      </c>
      <c r="H16" s="1714" t="s">
        <v>606</v>
      </c>
      <c r="I16" s="196"/>
      <c r="J16" s="1661"/>
      <c r="K16" s="512" t="s">
        <v>86</v>
      </c>
      <c r="L16" s="584">
        <v>8</v>
      </c>
      <c r="M16" s="696">
        <v>6.4</v>
      </c>
      <c r="N16" s="1430"/>
      <c r="O16" s="1715" t="s">
        <v>204</v>
      </c>
      <c r="P16" s="1123">
        <f>F9</f>
        <v>92.6</v>
      </c>
      <c r="Q16" s="1155">
        <f>G9</f>
        <v>75</v>
      </c>
      <c r="R16" s="9"/>
      <c r="S16" s="989" t="s">
        <v>455</v>
      </c>
      <c r="T16" s="1229">
        <f>I12</f>
        <v>4.0000000000000002E-4</v>
      </c>
      <c r="U16" s="1224">
        <f>J12</f>
        <v>4.0000000000000002E-4</v>
      </c>
      <c r="V16" s="9"/>
      <c r="W16" s="1559" t="s">
        <v>86</v>
      </c>
      <c r="X16" s="1123">
        <f>F13+L16</f>
        <v>33</v>
      </c>
      <c r="Y16" s="1144">
        <f>G13+M16</f>
        <v>26.4</v>
      </c>
      <c r="AA16" s="170"/>
      <c r="AB16" s="1096"/>
      <c r="AC16" s="217"/>
      <c r="AD16" s="167"/>
      <c r="AE16" s="217"/>
      <c r="AF16" s="167"/>
      <c r="AG16" s="153"/>
      <c r="AH16" s="167"/>
      <c r="AI16" s="186"/>
      <c r="AJ16" s="153"/>
      <c r="AK16" s="148"/>
      <c r="AL16" s="266"/>
      <c r="AM16" s="153"/>
      <c r="AN16" s="297"/>
      <c r="AO16" s="229"/>
      <c r="AP16" s="153"/>
      <c r="AQ16" s="148"/>
      <c r="AR16" s="186"/>
      <c r="AS16" s="177"/>
      <c r="AT16" s="546"/>
      <c r="AU16" s="500"/>
      <c r="AV16" s="954"/>
      <c r="AW16" s="497"/>
      <c r="AX16" s="167"/>
      <c r="AY16" s="167"/>
      <c r="AZ16" s="167"/>
      <c r="BA16" s="164"/>
      <c r="BB16" s="166"/>
      <c r="BC16" s="229"/>
      <c r="BD16" s="167"/>
      <c r="BE16" s="167"/>
      <c r="BF16" s="167"/>
      <c r="BG16" s="167"/>
      <c r="BH16" s="167"/>
      <c r="BI16" s="167"/>
      <c r="BJ16" s="167"/>
      <c r="BK16" s="167"/>
      <c r="BL16" s="1028"/>
      <c r="BM16" s="841"/>
      <c r="BN16" s="910"/>
      <c r="BO16" s="167"/>
      <c r="BP16" s="187"/>
      <c r="BQ16" s="153"/>
      <c r="BR16" s="137"/>
      <c r="BS16" s="167"/>
      <c r="BT16" s="167"/>
      <c r="BU16" s="167"/>
      <c r="BV16" s="167"/>
      <c r="BW16" s="167"/>
      <c r="BX16" s="167"/>
      <c r="BY16" s="167"/>
    </row>
    <row r="17" spans="2:77" ht="14.25" customHeight="1" thickBot="1">
      <c r="B17" s="156"/>
      <c r="C17" s="1428"/>
      <c r="D17" s="155"/>
      <c r="E17" s="541" t="s">
        <v>123</v>
      </c>
      <c r="F17" s="542">
        <v>4</v>
      </c>
      <c r="G17" s="588">
        <v>4</v>
      </c>
      <c r="H17" s="1649" t="s">
        <v>133</v>
      </c>
      <c r="I17" s="413" t="s">
        <v>134</v>
      </c>
      <c r="J17" s="418" t="s">
        <v>135</v>
      </c>
      <c r="K17" s="512" t="s">
        <v>125</v>
      </c>
      <c r="L17" s="550">
        <v>11.52</v>
      </c>
      <c r="M17" s="567">
        <v>9.1999999999999993</v>
      </c>
      <c r="N17" s="1430"/>
      <c r="O17" s="1716" t="s">
        <v>110</v>
      </c>
      <c r="P17" s="1226">
        <f>I9</f>
        <v>4.9000000000000004</v>
      </c>
      <c r="Q17" s="1227">
        <f>J9</f>
        <v>4.9000000000000004</v>
      </c>
      <c r="R17" s="30"/>
      <c r="S17" s="1160" t="s">
        <v>206</v>
      </c>
      <c r="T17" s="1161">
        <f>I20</f>
        <v>0.19</v>
      </c>
      <c r="U17" s="30">
        <f>J21</f>
        <v>190</v>
      </c>
      <c r="V17" s="30"/>
      <c r="W17" s="1559" t="s">
        <v>616</v>
      </c>
      <c r="X17" s="1123">
        <f>F20</f>
        <v>63.12</v>
      </c>
      <c r="Y17" s="1144">
        <f>G20</f>
        <v>60</v>
      </c>
      <c r="AA17" s="275"/>
      <c r="AB17" s="1098"/>
      <c r="AC17" s="217"/>
      <c r="AD17" s="1518"/>
      <c r="AE17" s="217"/>
      <c r="AF17" s="1098"/>
      <c r="AG17" s="167"/>
      <c r="AH17" s="1216"/>
      <c r="AI17" s="167"/>
      <c r="AJ17" s="186"/>
      <c r="AK17" s="153"/>
      <c r="AL17" s="137"/>
      <c r="AM17" s="153"/>
      <c r="AN17" s="148"/>
      <c r="AO17" s="255"/>
      <c r="AP17" s="153"/>
      <c r="AQ17" s="148"/>
      <c r="AR17" s="186"/>
      <c r="AS17" s="153"/>
      <c r="AT17" s="137"/>
      <c r="AU17" s="841"/>
      <c r="AV17" s="910"/>
      <c r="AW17" s="266"/>
      <c r="AX17" s="153"/>
      <c r="AY17" s="148"/>
      <c r="AZ17" s="255"/>
      <c r="BA17" s="164"/>
      <c r="BB17" s="166"/>
      <c r="BC17" s="229"/>
      <c r="BD17" s="167"/>
      <c r="BE17" s="167"/>
      <c r="BF17" s="167"/>
      <c r="BG17" s="167"/>
      <c r="BH17" s="167"/>
      <c r="BI17" s="167"/>
      <c r="BJ17" s="167"/>
      <c r="BK17" s="167"/>
      <c r="BL17" s="186"/>
      <c r="BM17" s="153"/>
      <c r="BN17" s="166"/>
      <c r="BO17" s="167"/>
      <c r="BP17" s="186"/>
      <c r="BQ17" s="153"/>
      <c r="BR17" s="137"/>
      <c r="BS17" s="167"/>
      <c r="BT17" s="167"/>
      <c r="BU17" s="167"/>
      <c r="BV17" s="167"/>
      <c r="BW17" s="167"/>
      <c r="BX17" s="167"/>
      <c r="BY17" s="167"/>
    </row>
    <row r="18" spans="2:77" ht="13.5" customHeight="1" thickBot="1">
      <c r="B18" s="156"/>
      <c r="C18" s="1428"/>
      <c r="D18" s="155"/>
      <c r="E18" s="1868" t="s">
        <v>667</v>
      </c>
      <c r="F18" s="36"/>
      <c r="G18" s="40"/>
      <c r="H18" s="227" t="s">
        <v>607</v>
      </c>
      <c r="I18" s="226">
        <v>15</v>
      </c>
      <c r="J18" s="252">
        <v>15</v>
      </c>
      <c r="K18" s="570" t="s">
        <v>458</v>
      </c>
      <c r="L18" s="558">
        <v>5.2</v>
      </c>
      <c r="M18" s="567">
        <v>4.4000000000000004</v>
      </c>
      <c r="N18" s="1430"/>
      <c r="O18" s="217"/>
      <c r="P18" s="1223"/>
      <c r="Q18" s="1105"/>
      <c r="R18" s="167"/>
      <c r="S18" s="153"/>
      <c r="T18" s="300"/>
      <c r="U18" s="1106"/>
      <c r="V18" s="167"/>
      <c r="W18" s="1560" t="s">
        <v>526</v>
      </c>
      <c r="X18" s="1136">
        <f>SUM(X11:X17)</f>
        <v>171.4</v>
      </c>
      <c r="Y18" s="1135">
        <f>SUM(Y11:Y17)</f>
        <v>151.41999999999999</v>
      </c>
      <c r="AA18" s="153"/>
      <c r="AB18" s="1096"/>
      <c r="AC18" s="1511"/>
      <c r="AD18" s="1098"/>
      <c r="AE18" s="217"/>
      <c r="AF18" s="167"/>
      <c r="AG18" s="167"/>
      <c r="AH18" s="1216"/>
      <c r="AI18" s="186"/>
      <c r="AJ18" s="164"/>
      <c r="AK18" s="166"/>
      <c r="AL18" s="229"/>
      <c r="AM18" s="153"/>
      <c r="AN18" s="148"/>
      <c r="AO18" s="255"/>
      <c r="AP18" s="167"/>
      <c r="AQ18" s="167"/>
      <c r="AR18" s="186"/>
      <c r="AS18" s="153"/>
      <c r="AT18" s="137"/>
      <c r="AU18" s="153"/>
      <c r="AV18" s="148"/>
      <c r="AW18" s="255"/>
      <c r="AX18" s="153"/>
      <c r="AY18" s="148"/>
      <c r="AZ18" s="255"/>
      <c r="BA18" s="164"/>
      <c r="BB18" s="166"/>
      <c r="BC18" s="229"/>
      <c r="BD18" s="167"/>
      <c r="BE18" s="167"/>
      <c r="BF18" s="167"/>
      <c r="BG18" s="167"/>
      <c r="BH18" s="167"/>
      <c r="BI18" s="167"/>
      <c r="BJ18" s="167"/>
      <c r="BK18" s="167"/>
      <c r="BL18" s="189"/>
      <c r="BM18" s="153"/>
      <c r="BN18" s="148"/>
      <c r="BO18" s="167"/>
      <c r="BP18" s="186"/>
      <c r="BQ18" s="153"/>
      <c r="BR18" s="137"/>
      <c r="BS18" s="167"/>
      <c r="BT18" s="167"/>
      <c r="BU18" s="167"/>
      <c r="BV18" s="167"/>
      <c r="BW18" s="167"/>
      <c r="BX18" s="167"/>
      <c r="BY18" s="167"/>
    </row>
    <row r="19" spans="2:77" ht="12" customHeight="1" thickBot="1">
      <c r="B19" s="156"/>
      <c r="C19" s="1428"/>
      <c r="D19" s="155"/>
      <c r="E19" s="1868" t="s">
        <v>133</v>
      </c>
      <c r="F19" s="1869" t="s">
        <v>134</v>
      </c>
      <c r="G19" s="1870" t="s">
        <v>135</v>
      </c>
      <c r="H19" s="512" t="s">
        <v>65</v>
      </c>
      <c r="I19" s="550">
        <v>5</v>
      </c>
      <c r="J19" s="551">
        <v>5</v>
      </c>
      <c r="K19" s="513" t="s">
        <v>261</v>
      </c>
      <c r="L19" s="550">
        <v>4.4000000000000004</v>
      </c>
      <c r="M19" s="567">
        <v>4.4000000000000004</v>
      </c>
      <c r="N19" s="1430"/>
      <c r="O19" s="167"/>
      <c r="P19" s="9"/>
      <c r="Q19" s="9"/>
      <c r="AA19" s="153"/>
      <c r="AB19" s="1103"/>
      <c r="AC19" s="1519"/>
      <c r="AD19" s="1098"/>
      <c r="AE19" s="170"/>
      <c r="AF19" s="167"/>
      <c r="AG19" s="167"/>
      <c r="AH19" s="1216"/>
      <c r="AI19" s="167"/>
      <c r="AJ19" s="167"/>
      <c r="AK19" s="167"/>
      <c r="AL19" s="167"/>
      <c r="AM19" s="153"/>
      <c r="AN19" s="148"/>
      <c r="AO19" s="255"/>
      <c r="AP19" s="153"/>
      <c r="AQ19" s="148"/>
      <c r="AR19" s="186"/>
      <c r="AS19" s="153"/>
      <c r="AT19" s="137"/>
      <c r="AU19" s="841"/>
      <c r="AV19" s="910"/>
      <c r="AW19" s="266"/>
      <c r="AX19" s="153"/>
      <c r="AY19" s="148"/>
      <c r="AZ19" s="255"/>
      <c r="BA19" s="153"/>
      <c r="BB19" s="186"/>
      <c r="BC19" s="296"/>
      <c r="BD19" s="167"/>
      <c r="BE19" s="167"/>
      <c r="BF19" s="167"/>
      <c r="BG19" s="167"/>
      <c r="BH19" s="167"/>
      <c r="BI19" s="167"/>
      <c r="BJ19" s="167"/>
      <c r="BK19" s="167"/>
      <c r="BL19" s="189"/>
      <c r="BM19" s="153"/>
      <c r="BN19" s="148"/>
      <c r="BO19" s="167"/>
      <c r="BP19" s="186"/>
      <c r="BQ19" s="153"/>
      <c r="BR19" s="137"/>
      <c r="BS19" s="167"/>
      <c r="BT19" s="167"/>
      <c r="BU19" s="167"/>
      <c r="BV19" s="167"/>
      <c r="BW19" s="167"/>
      <c r="BX19" s="167"/>
      <c r="BY19" s="167"/>
    </row>
    <row r="20" spans="2:77" ht="15" customHeight="1" thickBot="1">
      <c r="B20" s="156"/>
      <c r="C20" s="1428"/>
      <c r="D20" s="155"/>
      <c r="E20" s="1883" t="s">
        <v>73</v>
      </c>
      <c r="F20" s="1884">
        <v>63.12</v>
      </c>
      <c r="G20" s="1885">
        <v>60</v>
      </c>
      <c r="H20" s="378" t="s">
        <v>608</v>
      </c>
      <c r="I20" s="459">
        <v>0.19</v>
      </c>
      <c r="J20" s="462">
        <v>0.19</v>
      </c>
      <c r="K20" s="513" t="s">
        <v>103</v>
      </c>
      <c r="L20" s="550">
        <v>2</v>
      </c>
      <c r="M20" s="567">
        <v>2</v>
      </c>
      <c r="N20" s="1430"/>
      <c r="O20" s="217"/>
      <c r="P20" s="1125"/>
      <c r="Q20" s="1097"/>
      <c r="R20" s="9"/>
      <c r="S20" s="9"/>
      <c r="T20" s="9"/>
      <c r="U20" s="9"/>
      <c r="V20" s="9"/>
      <c r="W20" s="516" t="s">
        <v>123</v>
      </c>
      <c r="X20" s="599">
        <f>F17</f>
        <v>4</v>
      </c>
      <c r="Y20" s="1152">
        <f>G17</f>
        <v>4</v>
      </c>
      <c r="AA20" s="1520"/>
      <c r="AB20" s="1098"/>
      <c r="AC20" s="167"/>
      <c r="AD20" s="1098"/>
      <c r="AE20" s="153"/>
      <c r="AF20" s="1096"/>
      <c r="AG20" s="167"/>
      <c r="AH20" s="1216"/>
      <c r="AI20" s="167"/>
      <c r="AJ20" s="167"/>
      <c r="AK20" s="167"/>
      <c r="AL20" s="167"/>
      <c r="AM20" s="170"/>
      <c r="AN20" s="148"/>
      <c r="AO20" s="255"/>
      <c r="AP20" s="153"/>
      <c r="AQ20" s="148"/>
      <c r="AR20" s="186"/>
      <c r="AS20" s="153"/>
      <c r="AT20" s="137"/>
      <c r="AU20" s="153"/>
      <c r="AV20" s="148"/>
      <c r="AW20" s="266"/>
      <c r="AX20" s="153"/>
      <c r="AY20" s="148"/>
      <c r="AZ20" s="255"/>
      <c r="BA20" s="262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86"/>
      <c r="BQ20" s="153"/>
      <c r="BR20" s="137"/>
      <c r="BS20" s="167"/>
      <c r="BT20" s="167"/>
      <c r="BU20" s="167"/>
      <c r="BV20" s="167"/>
      <c r="BW20" s="167"/>
      <c r="BX20" s="167"/>
      <c r="BY20" s="167"/>
    </row>
    <row r="21" spans="2:77" ht="12.75" customHeight="1" thickBot="1">
      <c r="B21" s="1817"/>
      <c r="C21" s="1717"/>
      <c r="D21" s="1718"/>
      <c r="E21" s="165"/>
      <c r="F21" s="165"/>
      <c r="G21" s="165"/>
      <c r="H21" s="519" t="s">
        <v>97</v>
      </c>
      <c r="I21" s="520">
        <v>190</v>
      </c>
      <c r="J21" s="919">
        <v>190</v>
      </c>
      <c r="K21" s="157"/>
      <c r="L21" s="165"/>
      <c r="M21" s="158"/>
      <c r="N21" s="1430"/>
      <c r="O21" s="126"/>
      <c r="R21" s="9"/>
      <c r="S21" s="9"/>
      <c r="T21" s="9"/>
      <c r="U21" s="9"/>
      <c r="V21" s="9"/>
      <c r="W21" s="697" t="s">
        <v>97</v>
      </c>
      <c r="X21" s="1087">
        <f>I11+I21+L10</f>
        <v>264.2</v>
      </c>
      <c r="Y21" s="1230">
        <f>I11+I21+M10</f>
        <v>264.2</v>
      </c>
      <c r="AA21" s="250"/>
      <c r="AB21" s="1098"/>
      <c r="AC21" s="167"/>
      <c r="AD21" s="1106"/>
      <c r="AE21" s="167"/>
      <c r="AF21" s="1098"/>
      <c r="AG21" s="137"/>
      <c r="AH21" s="1216"/>
      <c r="AI21" s="167"/>
      <c r="AJ21" s="167"/>
      <c r="AK21" s="167"/>
      <c r="AL21" s="167"/>
      <c r="AM21" s="153"/>
      <c r="AN21" s="186"/>
      <c r="AO21" s="296"/>
      <c r="AP21" s="167"/>
      <c r="AQ21" s="300"/>
      <c r="AR21" s="310"/>
      <c r="AS21" s="153"/>
      <c r="AT21" s="137"/>
      <c r="AU21" s="153"/>
      <c r="AV21" s="148"/>
      <c r="AW21" s="266"/>
      <c r="AX21" s="153"/>
      <c r="AY21" s="297"/>
      <c r="AZ21" s="229"/>
      <c r="BA21" s="153"/>
      <c r="BB21" s="166"/>
      <c r="BC21" s="229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90"/>
      <c r="BQ21" s="153"/>
      <c r="BR21" s="137"/>
      <c r="BS21" s="167"/>
      <c r="BT21" s="167"/>
      <c r="BU21" s="167"/>
      <c r="BV21" s="167"/>
      <c r="BW21" s="167"/>
      <c r="BX21" s="167"/>
      <c r="BY21" s="167"/>
    </row>
    <row r="22" spans="2:77" ht="12" customHeight="1" thickBot="1">
      <c r="B22" s="126"/>
      <c r="C22" s="540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430"/>
      <c r="O22" s="126"/>
      <c r="R22" s="9"/>
      <c r="S22" s="9"/>
      <c r="T22" s="9"/>
      <c r="U22" s="9"/>
      <c r="V22" s="9"/>
      <c r="W22" s="9"/>
      <c r="X22" s="9"/>
      <c r="Y22" s="9"/>
      <c r="AA22" s="164"/>
      <c r="AB22" s="167"/>
      <c r="AC22" s="217"/>
      <c r="AD22" s="167"/>
      <c r="AE22" s="153"/>
      <c r="AF22" s="1098"/>
      <c r="AG22" s="164"/>
      <c r="AH22" s="1216"/>
      <c r="AI22" s="167"/>
      <c r="AJ22" s="167"/>
      <c r="AK22" s="167"/>
      <c r="AL22" s="167"/>
      <c r="AM22" s="540"/>
      <c r="AN22" s="595"/>
      <c r="AO22" s="167"/>
      <c r="AP22" s="164"/>
      <c r="AQ22" s="300"/>
      <c r="AR22" s="167"/>
      <c r="AS22" s="185"/>
      <c r="AT22" s="167"/>
      <c r="AU22" s="153"/>
      <c r="AV22" s="166"/>
      <c r="AW22" s="229"/>
      <c r="AX22" s="153"/>
      <c r="AY22" s="148"/>
      <c r="AZ22" s="255"/>
      <c r="BA22" s="170"/>
      <c r="BB22" s="148"/>
      <c r="BC22" s="255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</row>
    <row r="23" spans="2:77" ht="17.25" customHeight="1" thickBot="1">
      <c r="B23" s="1818" t="s">
        <v>462</v>
      </c>
      <c r="C23" s="180"/>
      <c r="D23" s="205"/>
      <c r="E23" s="1719"/>
      <c r="F23" s="244" t="s">
        <v>238</v>
      </c>
      <c r="G23" s="196"/>
      <c r="H23" s="196"/>
      <c r="I23" s="196"/>
      <c r="J23" s="179"/>
      <c r="K23" s="182" t="s">
        <v>243</v>
      </c>
      <c r="L23" s="449"/>
      <c r="M23" s="450"/>
      <c r="N23" s="1430"/>
      <c r="O23" s="126"/>
      <c r="W23" s="21"/>
      <c r="X23" s="21"/>
      <c r="Y23" s="1053"/>
      <c r="AA23" s="164"/>
      <c r="AB23" s="1098"/>
      <c r="AC23" s="217"/>
      <c r="AD23" s="167"/>
      <c r="AE23" s="153"/>
      <c r="AF23" s="1098"/>
      <c r="AG23" s="164"/>
      <c r="AH23" s="1216"/>
      <c r="AI23" s="167"/>
      <c r="AJ23" s="167"/>
      <c r="AK23" s="167"/>
      <c r="AL23" s="167"/>
      <c r="AM23" s="679"/>
      <c r="AN23" s="596"/>
      <c r="AO23" s="167"/>
      <c r="AP23" s="167"/>
      <c r="AQ23" s="167"/>
      <c r="AR23" s="167"/>
      <c r="AS23" s="167"/>
      <c r="AT23" s="167"/>
      <c r="AU23" s="164"/>
      <c r="AV23" s="166"/>
      <c r="AW23" s="229"/>
      <c r="AX23" s="153"/>
      <c r="AY23" s="148"/>
      <c r="AZ23" s="255"/>
      <c r="BA23" s="170"/>
      <c r="BB23" s="148"/>
      <c r="BC23" s="255"/>
      <c r="BD23" s="167"/>
      <c r="BE23" s="167"/>
      <c r="BF23" s="167"/>
      <c r="BG23" s="167"/>
      <c r="BH23" s="167"/>
      <c r="BI23" s="167"/>
      <c r="BJ23" s="167"/>
      <c r="BK23" s="167"/>
      <c r="BL23" s="191"/>
      <c r="BM23" s="167"/>
      <c r="BN23" s="167"/>
      <c r="BO23" s="167"/>
      <c r="BP23" s="191"/>
      <c r="BQ23" s="167"/>
      <c r="BR23" s="185"/>
      <c r="BS23" s="167"/>
      <c r="BT23" s="167"/>
      <c r="BU23" s="167"/>
      <c r="BV23" s="167"/>
      <c r="BW23" s="167"/>
      <c r="BX23" s="167"/>
      <c r="BY23" s="167"/>
    </row>
    <row r="24" spans="2:77" ht="13.5" customHeight="1" thickBot="1">
      <c r="B24" s="1561" t="s">
        <v>675</v>
      </c>
      <c r="C24" s="146" t="s">
        <v>665</v>
      </c>
      <c r="D24" s="1886">
        <v>60</v>
      </c>
      <c r="E24" s="415" t="s">
        <v>133</v>
      </c>
      <c r="F24" s="413" t="s">
        <v>134</v>
      </c>
      <c r="G24" s="414" t="s">
        <v>135</v>
      </c>
      <c r="H24" s="412" t="s">
        <v>133</v>
      </c>
      <c r="I24" s="413" t="s">
        <v>134</v>
      </c>
      <c r="J24" s="414" t="s">
        <v>135</v>
      </c>
      <c r="K24" s="289" t="s">
        <v>133</v>
      </c>
      <c r="L24" s="283" t="s">
        <v>134</v>
      </c>
      <c r="M24" s="304" t="s">
        <v>135</v>
      </c>
      <c r="N24" s="1430"/>
      <c r="O24" s="1707" t="s">
        <v>208</v>
      </c>
      <c r="P24" s="1032"/>
      <c r="Q24" s="1032"/>
      <c r="R24" s="930"/>
      <c r="S24" s="36"/>
      <c r="T24" s="36"/>
      <c r="U24" s="36"/>
      <c r="V24" s="36"/>
      <c r="W24" s="36"/>
      <c r="X24" s="36"/>
      <c r="Y24" s="40"/>
      <c r="AA24" s="170"/>
      <c r="AB24" s="1099"/>
      <c r="AC24" s="217"/>
      <c r="AD24" s="167"/>
      <c r="AE24" s="153"/>
      <c r="AF24" s="1098"/>
      <c r="AG24" s="164"/>
      <c r="AH24" s="1216"/>
      <c r="AI24" s="191"/>
      <c r="AJ24" s="167"/>
      <c r="AK24" s="167"/>
      <c r="AL24" s="167"/>
      <c r="AM24" s="540"/>
      <c r="AN24" s="597"/>
      <c r="AO24" s="167"/>
      <c r="AP24" s="167"/>
      <c r="AQ24" s="167"/>
      <c r="AR24" s="167"/>
      <c r="AS24" s="167"/>
      <c r="AT24" s="167"/>
      <c r="AU24" s="295"/>
      <c r="AV24" s="167"/>
      <c r="AW24" s="167"/>
      <c r="AX24" s="153"/>
      <c r="AY24" s="148"/>
      <c r="AZ24" s="255"/>
      <c r="BA24" s="170"/>
      <c r="BB24" s="148"/>
      <c r="BC24" s="255"/>
      <c r="BD24" s="167"/>
      <c r="BE24" s="167"/>
      <c r="BF24" s="167"/>
      <c r="BG24" s="167"/>
      <c r="BH24" s="167"/>
      <c r="BI24" s="167"/>
      <c r="BJ24" s="167"/>
      <c r="BK24" s="167"/>
      <c r="BL24" s="186"/>
      <c r="BM24" s="153"/>
      <c r="BN24" s="186"/>
      <c r="BO24" s="167"/>
      <c r="BP24" s="1523"/>
      <c r="BQ24" s="153"/>
      <c r="BR24" s="137"/>
      <c r="BS24" s="167"/>
      <c r="BT24" s="167"/>
      <c r="BU24" s="167"/>
      <c r="BV24" s="167"/>
      <c r="BW24" s="167"/>
      <c r="BX24" s="167"/>
      <c r="BY24" s="167"/>
    </row>
    <row r="25" spans="2:77" ht="15" thickBot="1">
      <c r="B25" s="474"/>
      <c r="C25" s="1891" t="s">
        <v>666</v>
      </c>
      <c r="D25" s="1867"/>
      <c r="E25" s="227" t="s">
        <v>232</v>
      </c>
      <c r="F25" s="1667">
        <v>111.259</v>
      </c>
      <c r="G25" s="1720">
        <v>78</v>
      </c>
      <c r="H25" s="1721" t="s">
        <v>116</v>
      </c>
      <c r="I25" s="1721"/>
      <c r="J25" s="1722"/>
      <c r="K25" s="227" t="s">
        <v>60</v>
      </c>
      <c r="L25" s="231">
        <v>140.80000000000001</v>
      </c>
      <c r="M25" s="232">
        <v>105.6</v>
      </c>
      <c r="N25" s="1430"/>
      <c r="O25" s="1709" t="s">
        <v>133</v>
      </c>
      <c r="P25" s="1034" t="s">
        <v>134</v>
      </c>
      <c r="Q25" s="1035" t="s">
        <v>135</v>
      </c>
      <c r="R25" s="64"/>
      <c r="S25" s="1036" t="s">
        <v>133</v>
      </c>
      <c r="T25" s="1036" t="s">
        <v>134</v>
      </c>
      <c r="U25" s="1037" t="s">
        <v>135</v>
      </c>
      <c r="V25" s="64"/>
      <c r="W25" s="1036" t="s">
        <v>133</v>
      </c>
      <c r="X25" s="1036" t="s">
        <v>134</v>
      </c>
      <c r="Y25" s="1037" t="s">
        <v>135</v>
      </c>
      <c r="AA25" s="170"/>
      <c r="AB25" s="1100"/>
      <c r="AC25" s="217"/>
      <c r="AD25" s="1098"/>
      <c r="AE25" s="153"/>
      <c r="AF25" s="167"/>
      <c r="AG25" s="153"/>
      <c r="AH25" s="1216"/>
      <c r="AI25" s="167"/>
      <c r="AJ25" s="167"/>
      <c r="AK25" s="167"/>
      <c r="AL25" s="167"/>
      <c r="AM25" s="540"/>
      <c r="AN25" s="597"/>
      <c r="AO25" s="167"/>
      <c r="AP25" s="167"/>
      <c r="AQ25" s="167"/>
      <c r="AR25" s="167"/>
      <c r="AS25" s="185"/>
      <c r="AT25" s="167"/>
      <c r="AU25" s="289"/>
      <c r="AV25" s="290"/>
      <c r="AW25" s="284"/>
      <c r="AX25" s="170"/>
      <c r="AY25" s="148"/>
      <c r="AZ25" s="255"/>
      <c r="BA25" s="153"/>
      <c r="BB25" s="148"/>
      <c r="BC25" s="255"/>
      <c r="BD25" s="167"/>
      <c r="BE25" s="167"/>
      <c r="BF25" s="167"/>
      <c r="BG25" s="167"/>
      <c r="BH25" s="167"/>
      <c r="BI25" s="167"/>
      <c r="BJ25" s="167"/>
      <c r="BK25" s="167"/>
      <c r="BL25" s="167"/>
      <c r="BM25" s="153"/>
      <c r="BN25" s="167"/>
      <c r="BO25" s="167"/>
      <c r="BP25" s="167"/>
      <c r="BQ25" s="181"/>
      <c r="BR25" s="167"/>
      <c r="BS25" s="167"/>
      <c r="BT25" s="167"/>
      <c r="BU25" s="167"/>
      <c r="BV25" s="167"/>
      <c r="BW25" s="167"/>
      <c r="BX25" s="167"/>
      <c r="BY25" s="167"/>
    </row>
    <row r="26" spans="2:77">
      <c r="B26" s="530" t="s">
        <v>237</v>
      </c>
      <c r="C26" s="531" t="s">
        <v>236</v>
      </c>
      <c r="D26" s="454" t="s">
        <v>239</v>
      </c>
      <c r="E26" s="512" t="s">
        <v>458</v>
      </c>
      <c r="F26" s="550">
        <v>18</v>
      </c>
      <c r="G26" s="563">
        <v>16.2</v>
      </c>
      <c r="H26" s="549" t="s">
        <v>110</v>
      </c>
      <c r="I26" s="550">
        <v>4.9000000000000004</v>
      </c>
      <c r="J26" s="567">
        <v>4.9000000000000004</v>
      </c>
      <c r="K26" s="543" t="s">
        <v>96</v>
      </c>
      <c r="L26" s="542">
        <v>19.2</v>
      </c>
      <c r="M26" s="544">
        <v>18</v>
      </c>
      <c r="N26" s="1430"/>
      <c r="O26" s="1710" t="s">
        <v>521</v>
      </c>
      <c r="P26" s="1039">
        <f>D31</f>
        <v>20</v>
      </c>
      <c r="Q26" s="1155">
        <f>D31</f>
        <v>20</v>
      </c>
      <c r="R26" s="9"/>
      <c r="S26" s="1044" t="s">
        <v>98</v>
      </c>
      <c r="T26" s="1039">
        <f>I33+L27</f>
        <v>4</v>
      </c>
      <c r="U26" s="1224">
        <f>M27+J33</f>
        <v>4</v>
      </c>
      <c r="V26" s="9"/>
      <c r="W26" s="1157" t="s">
        <v>522</v>
      </c>
      <c r="X26" s="1157"/>
      <c r="Y26" s="1232"/>
      <c r="AA26" s="164"/>
      <c r="AB26" s="167"/>
      <c r="AC26" s="217"/>
      <c r="AD26" s="1098"/>
      <c r="AE26" s="153"/>
      <c r="AF26" s="167"/>
      <c r="AG26" s="153"/>
      <c r="AH26" s="1216"/>
      <c r="AI26" s="167"/>
      <c r="AJ26" s="153"/>
      <c r="AK26" s="167"/>
      <c r="AL26" s="167"/>
      <c r="AM26" s="167"/>
      <c r="AN26" s="597"/>
      <c r="AO26" s="167"/>
      <c r="AP26" s="167"/>
      <c r="AQ26" s="167"/>
      <c r="AR26" s="311"/>
      <c r="AS26" s="311"/>
      <c r="AT26" s="486"/>
      <c r="AU26" s="153"/>
      <c r="AV26" s="148"/>
      <c r="AW26" s="266"/>
      <c r="AX26" s="153"/>
      <c r="AY26" s="186"/>
      <c r="AZ26" s="296"/>
      <c r="BA26" s="170"/>
      <c r="BB26" s="166"/>
      <c r="BC26" s="255"/>
      <c r="BD26" s="167"/>
      <c r="BE26" s="167"/>
      <c r="BF26" s="167"/>
      <c r="BG26" s="167"/>
      <c r="BH26" s="167"/>
      <c r="BI26" s="167"/>
      <c r="BJ26" s="167"/>
      <c r="BK26" s="167"/>
      <c r="BL26" s="188"/>
      <c r="BM26" s="153"/>
      <c r="BN26" s="148"/>
      <c r="BO26" s="167"/>
      <c r="BP26" s="188"/>
      <c r="BQ26" s="153"/>
      <c r="BR26" s="148"/>
      <c r="BS26" s="167"/>
      <c r="BT26" s="167"/>
      <c r="BU26" s="167"/>
      <c r="BV26" s="167"/>
      <c r="BW26" s="167"/>
      <c r="BX26" s="167"/>
      <c r="BY26" s="167"/>
    </row>
    <row r="27" spans="2:77" ht="18" customHeight="1">
      <c r="B27" s="586" t="s">
        <v>242</v>
      </c>
      <c r="C27" s="537" t="s">
        <v>618</v>
      </c>
      <c r="D27" s="1584" t="s">
        <v>617</v>
      </c>
      <c r="E27" s="532" t="s">
        <v>235</v>
      </c>
      <c r="F27" s="584">
        <v>1.9</v>
      </c>
      <c r="G27" s="1723">
        <v>1.8</v>
      </c>
      <c r="H27" s="570" t="s">
        <v>118</v>
      </c>
      <c r="I27" s="558">
        <v>2</v>
      </c>
      <c r="J27" s="551">
        <v>2</v>
      </c>
      <c r="K27" s="543" t="s">
        <v>87</v>
      </c>
      <c r="L27" s="550">
        <v>3.6</v>
      </c>
      <c r="M27" s="551">
        <v>3.6</v>
      </c>
      <c r="N27" s="1430"/>
      <c r="O27" s="1462" t="s">
        <v>523</v>
      </c>
      <c r="P27" s="1043">
        <f>D30</f>
        <v>30</v>
      </c>
      <c r="Q27" s="1225">
        <f>D30</f>
        <v>30</v>
      </c>
      <c r="R27" s="9"/>
      <c r="S27" s="598" t="s">
        <v>103</v>
      </c>
      <c r="T27" s="1043">
        <f>F32+L30</f>
        <v>8.6</v>
      </c>
      <c r="U27" s="1224">
        <f>G32+M30</f>
        <v>8.6</v>
      </c>
      <c r="V27" s="9"/>
      <c r="W27" s="1045" t="s">
        <v>246</v>
      </c>
      <c r="X27" s="1043">
        <f>L29</f>
        <v>42.6</v>
      </c>
      <c r="Y27" s="1152">
        <f>M29</f>
        <v>34.200000000000003</v>
      </c>
      <c r="AA27" s="170"/>
      <c r="AB27" s="167"/>
      <c r="AC27" s="153"/>
      <c r="AD27" s="167"/>
      <c r="AE27" s="153"/>
      <c r="AF27" s="167"/>
      <c r="AG27" s="153"/>
      <c r="AH27" s="1216"/>
      <c r="AI27" s="167"/>
      <c r="AJ27" s="1501"/>
      <c r="AK27" s="167"/>
      <c r="AL27" s="167"/>
      <c r="AM27" s="167"/>
      <c r="AN27" s="59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87"/>
      <c r="BM27" s="153"/>
      <c r="BN27" s="148"/>
      <c r="BO27" s="167"/>
      <c r="BP27" s="186"/>
      <c r="BQ27" s="153"/>
      <c r="BR27" s="148"/>
      <c r="BS27" s="167"/>
      <c r="BT27" s="167"/>
      <c r="BU27" s="167"/>
      <c r="BV27" s="167"/>
      <c r="BW27" s="167"/>
      <c r="BX27" s="167"/>
      <c r="BY27" s="167"/>
    </row>
    <row r="28" spans="2:77" ht="12.75" customHeight="1">
      <c r="B28" s="881" t="s">
        <v>250</v>
      </c>
      <c r="C28" s="681" t="s">
        <v>619</v>
      </c>
      <c r="D28" s="155"/>
      <c r="E28" s="512" t="s">
        <v>96</v>
      </c>
      <c r="F28" s="550">
        <v>7.2</v>
      </c>
      <c r="G28" s="563">
        <v>7.2</v>
      </c>
      <c r="H28" s="570" t="s">
        <v>421</v>
      </c>
      <c r="I28" s="550">
        <v>1.38</v>
      </c>
      <c r="J28" s="567">
        <v>1.38</v>
      </c>
      <c r="K28" s="1724" t="s">
        <v>620</v>
      </c>
      <c r="L28" s="982"/>
      <c r="M28" s="983"/>
      <c r="N28" s="1430"/>
      <c r="O28" s="1462" t="s">
        <v>95</v>
      </c>
      <c r="P28" s="1043">
        <f>I28+F30+L35</f>
        <v>3.5799999999999996</v>
      </c>
      <c r="Q28" s="1155">
        <f>J28+G30+M35</f>
        <v>3.5799999999999996</v>
      </c>
      <c r="R28" s="9"/>
      <c r="S28" s="1083" t="s">
        <v>485</v>
      </c>
      <c r="T28" s="1134">
        <f>U28/1000/0.04</f>
        <v>0.09</v>
      </c>
      <c r="U28" s="1233">
        <f>G29</f>
        <v>3.6</v>
      </c>
      <c r="V28" s="9"/>
      <c r="W28" s="1045" t="s">
        <v>118</v>
      </c>
      <c r="X28" s="1123">
        <f>I27+L31</f>
        <v>3.8</v>
      </c>
      <c r="Y28" s="1144">
        <f>J27+M31</f>
        <v>3.8</v>
      </c>
      <c r="AA28" s="170"/>
      <c r="AB28" s="1099"/>
      <c r="AC28" s="217"/>
      <c r="AD28" s="167"/>
      <c r="AE28" s="153"/>
      <c r="AF28" s="167"/>
      <c r="AG28" s="153"/>
      <c r="AH28" s="1216"/>
      <c r="AI28" s="167"/>
      <c r="AJ28" s="1501"/>
      <c r="AK28" s="167"/>
      <c r="AL28" s="153"/>
      <c r="AM28" s="540"/>
      <c r="AN28" s="597"/>
      <c r="AO28" s="167"/>
      <c r="AP28" s="167"/>
      <c r="AQ28" s="167"/>
      <c r="AR28" s="239"/>
      <c r="AS28" s="239"/>
      <c r="AT28" s="239"/>
      <c r="AU28" s="239"/>
      <c r="AV28" s="239"/>
      <c r="AW28" s="239"/>
      <c r="AX28" s="239"/>
      <c r="AY28" s="167"/>
      <c r="AZ28" s="239"/>
      <c r="BA28" s="167"/>
      <c r="BB28" s="166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85"/>
      <c r="BN28" s="167"/>
      <c r="BO28" s="167"/>
      <c r="BP28" s="186"/>
      <c r="BQ28" s="153"/>
      <c r="BR28" s="148"/>
      <c r="BS28" s="167"/>
      <c r="BT28" s="167"/>
      <c r="BU28" s="167"/>
      <c r="BV28" s="167"/>
      <c r="BW28" s="167"/>
      <c r="BX28" s="167"/>
      <c r="BY28" s="167"/>
    </row>
    <row r="29" spans="2:77" ht="12.75" customHeight="1">
      <c r="B29" s="530" t="s">
        <v>9</v>
      </c>
      <c r="C29" s="531" t="s">
        <v>224</v>
      </c>
      <c r="D29" s="454">
        <v>200</v>
      </c>
      <c r="E29" s="512" t="s">
        <v>111</v>
      </c>
      <c r="F29" s="558" t="s">
        <v>489</v>
      </c>
      <c r="G29" s="563">
        <v>3.6</v>
      </c>
      <c r="H29" s="549" t="s">
        <v>97</v>
      </c>
      <c r="I29" s="584">
        <v>13.8</v>
      </c>
      <c r="J29" s="696">
        <v>13.8</v>
      </c>
      <c r="K29" s="512" t="s">
        <v>246</v>
      </c>
      <c r="L29" s="583">
        <v>42.6</v>
      </c>
      <c r="M29" s="551">
        <v>34.200000000000003</v>
      </c>
      <c r="N29" s="1678"/>
      <c r="O29" s="512" t="s">
        <v>60</v>
      </c>
      <c r="P29" s="1054">
        <f>L25</f>
        <v>140.80000000000001</v>
      </c>
      <c r="Q29" s="1234">
        <f>M25</f>
        <v>105.6</v>
      </c>
      <c r="R29" s="9"/>
      <c r="S29" s="79" t="s">
        <v>65</v>
      </c>
      <c r="T29">
        <f>L36</f>
        <v>0.9</v>
      </c>
      <c r="U29" s="1217">
        <f>M36</f>
        <v>0.9</v>
      </c>
      <c r="V29" s="9"/>
      <c r="W29" s="1046" t="s">
        <v>527</v>
      </c>
      <c r="X29" s="1207">
        <f>F27</f>
        <v>1.9</v>
      </c>
      <c r="Y29" s="1144">
        <f>G27</f>
        <v>1.8</v>
      </c>
      <c r="AA29" s="170"/>
      <c r="AB29" s="1101"/>
      <c r="AC29" s="217"/>
      <c r="AD29" s="1098"/>
      <c r="AE29" s="153"/>
      <c r="AF29" s="167"/>
      <c r="AG29" s="153"/>
      <c r="AH29" s="1216"/>
      <c r="AI29" s="167"/>
      <c r="AJ29" s="1501"/>
      <c r="AK29" s="167"/>
      <c r="AL29" s="153"/>
      <c r="AM29" s="540"/>
      <c r="AN29" s="266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520"/>
      <c r="BA29" s="167"/>
      <c r="BB29" s="148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</row>
    <row r="30" spans="2:77" ht="13.5" customHeight="1">
      <c r="B30" s="538" t="s">
        <v>10</v>
      </c>
      <c r="C30" s="531" t="s">
        <v>11</v>
      </c>
      <c r="D30" s="454">
        <v>30</v>
      </c>
      <c r="E30" s="512" t="s">
        <v>421</v>
      </c>
      <c r="F30" s="550">
        <v>1.9</v>
      </c>
      <c r="G30" s="563">
        <v>1.9</v>
      </c>
      <c r="H30" s="570" t="s">
        <v>491</v>
      </c>
      <c r="I30" s="550">
        <v>4.0000000000000002E-4</v>
      </c>
      <c r="J30" s="567">
        <v>4.0000000000000002E-4</v>
      </c>
      <c r="K30" s="512" t="s">
        <v>103</v>
      </c>
      <c r="L30" s="584">
        <v>1.2</v>
      </c>
      <c r="M30" s="696">
        <v>1.2</v>
      </c>
      <c r="N30" s="1430"/>
      <c r="O30" s="1462" t="s">
        <v>525</v>
      </c>
      <c r="P30" s="1131">
        <f>X33</f>
        <v>144.26</v>
      </c>
      <c r="Q30" s="1228">
        <f>Y33</f>
        <v>121.94999999999999</v>
      </c>
      <c r="R30" s="9"/>
      <c r="S30" s="598" t="s">
        <v>68</v>
      </c>
      <c r="T30" s="1043">
        <f>F33+I31</f>
        <v>0.8600000000000001</v>
      </c>
      <c r="U30" s="1224">
        <f>G33+J31</f>
        <v>0.8600000000000001</v>
      </c>
      <c r="V30" s="9"/>
      <c r="W30" s="1046" t="s">
        <v>101</v>
      </c>
      <c r="X30" s="1043">
        <f>F26+I32+L33</f>
        <v>24.259999999999998</v>
      </c>
      <c r="Y30" s="1145">
        <f>G26+J32+M33</f>
        <v>21.4</v>
      </c>
      <c r="AA30" s="170"/>
      <c r="AB30" s="167"/>
      <c r="AC30" s="178"/>
      <c r="AD30" s="1098"/>
      <c r="AE30" s="153"/>
      <c r="AF30" s="1098"/>
      <c r="AG30" s="153"/>
      <c r="AH30" s="1216"/>
      <c r="AI30" s="167"/>
      <c r="AJ30" s="1502"/>
      <c r="AK30" s="540"/>
      <c r="AL30" s="217"/>
      <c r="AM30" s="540"/>
      <c r="AN30" s="59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520"/>
      <c r="BA30" s="167"/>
      <c r="BB30" s="148"/>
      <c r="BC30" s="167"/>
      <c r="BD30" s="167"/>
      <c r="BE30" s="167"/>
      <c r="BF30" s="167"/>
      <c r="BG30" s="167"/>
      <c r="BH30" s="167"/>
      <c r="BI30" s="167"/>
      <c r="BJ30" s="167"/>
      <c r="BK30" s="167"/>
      <c r="BL30" s="193"/>
      <c r="BM30" s="167"/>
      <c r="BN30" s="185"/>
      <c r="BO30" s="167"/>
      <c r="BP30" s="193"/>
      <c r="BQ30" s="167"/>
      <c r="BR30" s="167"/>
      <c r="BS30" s="167"/>
      <c r="BT30" s="167"/>
      <c r="BU30" s="167"/>
      <c r="BV30" s="167"/>
      <c r="BW30" s="167"/>
      <c r="BX30" s="167"/>
      <c r="BY30" s="167"/>
    </row>
    <row r="31" spans="2:77" ht="13.5" customHeight="1">
      <c r="B31" s="538" t="s">
        <v>10</v>
      </c>
      <c r="C31" s="531" t="s">
        <v>510</v>
      </c>
      <c r="D31" s="454">
        <v>20</v>
      </c>
      <c r="E31" s="512" t="s">
        <v>123</v>
      </c>
      <c r="F31" s="550">
        <v>8.9</v>
      </c>
      <c r="G31" s="563">
        <v>8.9</v>
      </c>
      <c r="H31" s="549" t="s">
        <v>99</v>
      </c>
      <c r="I31" s="558">
        <v>0.2</v>
      </c>
      <c r="J31" s="567">
        <v>0.2</v>
      </c>
      <c r="K31" s="512" t="s">
        <v>622</v>
      </c>
      <c r="L31" s="550">
        <v>1.8</v>
      </c>
      <c r="M31" s="567">
        <v>1.8</v>
      </c>
      <c r="N31" s="1430"/>
      <c r="O31" s="1725" t="s">
        <v>90</v>
      </c>
      <c r="P31" s="1043">
        <f>D29</f>
        <v>200</v>
      </c>
      <c r="Q31" s="1155">
        <f>D29</f>
        <v>200</v>
      </c>
      <c r="R31" s="9"/>
      <c r="S31" s="988" t="s">
        <v>492</v>
      </c>
      <c r="T31" s="1205">
        <f>T32+T33</f>
        <v>2.98E-2</v>
      </c>
      <c r="U31" s="1224">
        <f>J30+U33</f>
        <v>2.7400000000000001E-2</v>
      </c>
      <c r="V31" s="9"/>
      <c r="W31" s="1559" t="s">
        <v>86</v>
      </c>
      <c r="X31" s="1123">
        <f>L32</f>
        <v>0.9</v>
      </c>
      <c r="Y31" s="1144">
        <f>M32</f>
        <v>0.75</v>
      </c>
      <c r="AA31" s="170"/>
      <c r="AB31" s="1099"/>
      <c r="AC31" s="217"/>
      <c r="AD31" s="167"/>
      <c r="AE31" s="153"/>
      <c r="AF31" s="1098"/>
      <c r="AG31" s="153"/>
      <c r="AH31" s="1216"/>
      <c r="AI31" s="167"/>
      <c r="AJ31" s="540"/>
      <c r="AK31" s="540"/>
      <c r="AL31" s="540"/>
      <c r="AM31" s="565"/>
      <c r="AN31" s="597"/>
      <c r="AO31" s="167"/>
      <c r="AP31" s="167"/>
      <c r="AQ31" s="167"/>
      <c r="AR31" s="167"/>
      <c r="AS31" s="167"/>
      <c r="AT31" s="167"/>
      <c r="AU31" s="167"/>
      <c r="AV31" s="167"/>
      <c r="AW31" s="167"/>
      <c r="AX31" s="540"/>
      <c r="AY31" s="273"/>
      <c r="AZ31" s="1520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90"/>
      <c r="BM31" s="153"/>
      <c r="BN31" s="137"/>
      <c r="BO31" s="167"/>
      <c r="BP31" s="190"/>
      <c r="BQ31" s="153"/>
      <c r="BR31" s="148"/>
      <c r="BS31" s="167"/>
      <c r="BT31" s="167"/>
      <c r="BU31" s="167"/>
      <c r="BV31" s="167"/>
      <c r="BW31" s="167"/>
      <c r="BX31" s="167"/>
      <c r="BY31" s="167"/>
    </row>
    <row r="32" spans="2:77" ht="14.25" customHeight="1">
      <c r="B32" s="156"/>
      <c r="C32" s="159"/>
      <c r="D32" s="155"/>
      <c r="E32" s="512" t="s">
        <v>103</v>
      </c>
      <c r="F32" s="550">
        <v>7.4</v>
      </c>
      <c r="G32" s="563">
        <v>7.4</v>
      </c>
      <c r="H32" s="549" t="s">
        <v>122</v>
      </c>
      <c r="I32" s="550">
        <v>4.76</v>
      </c>
      <c r="J32" s="567">
        <v>4</v>
      </c>
      <c r="K32" s="513" t="s">
        <v>86</v>
      </c>
      <c r="L32" s="558">
        <v>0.9</v>
      </c>
      <c r="M32" s="567">
        <v>0.75</v>
      </c>
      <c r="N32" s="1430"/>
      <c r="O32" s="1462" t="s">
        <v>528</v>
      </c>
      <c r="P32" s="1130">
        <f>F25</f>
        <v>111.259</v>
      </c>
      <c r="Q32" s="1155">
        <f>G25</f>
        <v>78</v>
      </c>
      <c r="R32" s="9"/>
      <c r="S32" s="989" t="s">
        <v>455</v>
      </c>
      <c r="T32" s="990">
        <f>I30+L34</f>
        <v>2.8E-3</v>
      </c>
      <c r="U32" s="1218">
        <f>J30+M34</f>
        <v>2.8E-3</v>
      </c>
      <c r="V32" s="9"/>
      <c r="W32" s="1559" t="s">
        <v>536</v>
      </c>
      <c r="X32" s="1123">
        <f>I36</f>
        <v>70.8</v>
      </c>
      <c r="Y32" s="1144">
        <f>J36</f>
        <v>60</v>
      </c>
      <c r="AA32" s="170"/>
      <c r="AB32" s="1096"/>
      <c r="AC32" s="292"/>
      <c r="AD32" s="1098"/>
      <c r="AE32" s="153"/>
      <c r="AF32" s="1098"/>
      <c r="AG32" s="153"/>
      <c r="AH32" s="1216"/>
      <c r="AI32" s="167"/>
      <c r="AJ32" s="222"/>
      <c r="AK32" s="262"/>
      <c r="AL32" s="262"/>
      <c r="AM32" s="167"/>
      <c r="AN32" s="597"/>
      <c r="AO32" s="167"/>
      <c r="AP32" s="167"/>
      <c r="AQ32" s="167"/>
      <c r="AR32" s="167"/>
      <c r="AS32" s="167"/>
      <c r="AT32" s="167"/>
      <c r="AU32" s="167"/>
      <c r="AV32" s="540"/>
      <c r="AW32" s="540"/>
      <c r="AX32" s="540"/>
      <c r="AY32" s="167"/>
      <c r="AZ32" s="1520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86"/>
      <c r="BM32" s="153"/>
      <c r="BN32" s="137"/>
      <c r="BO32" s="167"/>
      <c r="BP32" s="186"/>
      <c r="BQ32" s="153"/>
      <c r="BR32" s="148"/>
      <c r="BS32" s="167"/>
      <c r="BT32" s="167"/>
      <c r="BU32" s="167"/>
      <c r="BV32" s="167"/>
      <c r="BW32" s="167"/>
      <c r="BX32" s="167"/>
      <c r="BY32" s="167"/>
    </row>
    <row r="33" spans="2:77" ht="13.5" customHeight="1" thickBot="1">
      <c r="B33" s="156"/>
      <c r="C33" s="159"/>
      <c r="D33" s="155"/>
      <c r="E33" s="543" t="s">
        <v>68</v>
      </c>
      <c r="F33" s="542">
        <v>0.66</v>
      </c>
      <c r="G33" s="1350">
        <v>0.66</v>
      </c>
      <c r="H33" s="1399" t="s">
        <v>98</v>
      </c>
      <c r="I33" s="542">
        <v>0.4</v>
      </c>
      <c r="J33" s="544">
        <v>0.4</v>
      </c>
      <c r="K33" s="513" t="s">
        <v>175</v>
      </c>
      <c r="L33" s="550">
        <v>1.5</v>
      </c>
      <c r="M33" s="567">
        <v>1.2</v>
      </c>
      <c r="N33" s="1430"/>
      <c r="O33" s="1462" t="s">
        <v>75</v>
      </c>
      <c r="P33" s="1052">
        <f>F28+L26</f>
        <v>26.4</v>
      </c>
      <c r="Q33" s="1231">
        <f>G28+M26</f>
        <v>25.2</v>
      </c>
      <c r="R33" s="9"/>
      <c r="S33" s="1332" t="s">
        <v>206</v>
      </c>
      <c r="T33" s="1351">
        <f>L37</f>
        <v>2.7E-2</v>
      </c>
      <c r="U33" s="1352">
        <f>M37</f>
        <v>2.7E-2</v>
      </c>
      <c r="V33" s="9"/>
      <c r="W33" s="1049" t="s">
        <v>526</v>
      </c>
      <c r="X33" s="1236">
        <f>SUM(X27:X32)</f>
        <v>144.26</v>
      </c>
      <c r="Y33" s="1135">
        <f>SUM(Y27:Y32)</f>
        <v>121.94999999999999</v>
      </c>
      <c r="AA33" s="170"/>
      <c r="AB33" s="1102"/>
      <c r="AC33" s="217"/>
      <c r="AD33" s="1098"/>
      <c r="AE33" s="217"/>
      <c r="AF33" s="1098"/>
      <c r="AG33" s="222"/>
      <c r="AH33" s="1216"/>
      <c r="AI33" s="167"/>
      <c r="AJ33" s="289"/>
      <c r="AK33" s="290"/>
      <c r="AL33" s="284"/>
      <c r="AM33" s="397"/>
      <c r="AN33" s="597"/>
      <c r="AO33" s="167"/>
      <c r="AP33" s="167"/>
      <c r="AQ33" s="167"/>
      <c r="AR33" s="167"/>
      <c r="AS33" s="167"/>
      <c r="AT33" s="167"/>
      <c r="AU33" s="167"/>
      <c r="AV33" s="540"/>
      <c r="AW33" s="540"/>
      <c r="AX33" s="540"/>
      <c r="AY33" s="167"/>
      <c r="AZ33" s="1520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86"/>
      <c r="BM33" s="153"/>
      <c r="BN33" s="137"/>
      <c r="BO33" s="167"/>
      <c r="BP33" s="148"/>
      <c r="BQ33" s="153"/>
      <c r="BR33" s="148"/>
      <c r="BS33" s="167"/>
      <c r="BT33" s="167"/>
      <c r="BU33" s="167"/>
      <c r="BV33" s="167"/>
      <c r="BW33" s="167"/>
      <c r="BX33" s="167"/>
      <c r="BY33" s="167"/>
    </row>
    <row r="34" spans="2:77" ht="13.5" customHeight="1" thickBot="1">
      <c r="B34" s="156"/>
      <c r="C34" s="159"/>
      <c r="D34" s="155"/>
      <c r="E34" s="1424"/>
      <c r="F34" s="1333"/>
      <c r="G34" s="1333"/>
      <c r="H34" s="1868" t="s">
        <v>667</v>
      </c>
      <c r="I34" s="1875"/>
      <c r="J34" s="40"/>
      <c r="K34" s="920" t="s">
        <v>623</v>
      </c>
      <c r="L34" s="550">
        <v>2.3999999999999998E-3</v>
      </c>
      <c r="M34" s="567">
        <v>2.3999999999999998E-3</v>
      </c>
      <c r="N34" s="1430"/>
      <c r="O34" s="1716" t="s">
        <v>85</v>
      </c>
      <c r="P34" s="1056">
        <f>I26</f>
        <v>4.9000000000000004</v>
      </c>
      <c r="Q34" s="1227">
        <f>J26</f>
        <v>4.9000000000000004</v>
      </c>
      <c r="R34" s="30"/>
      <c r="S34" s="585" t="s">
        <v>123</v>
      </c>
      <c r="T34" s="601">
        <f>F31</f>
        <v>8.9</v>
      </c>
      <c r="U34" s="1155">
        <f>G31</f>
        <v>8.9</v>
      </c>
      <c r="V34" s="30"/>
      <c r="AA34" s="170"/>
      <c r="AB34" s="1096"/>
      <c r="AC34" s="217"/>
      <c r="AD34" s="167"/>
      <c r="AE34" s="217"/>
      <c r="AF34" s="1098"/>
      <c r="AG34" s="167"/>
      <c r="AH34" s="1216"/>
      <c r="AI34" s="167"/>
      <c r="AJ34" s="153"/>
      <c r="AK34" s="148"/>
      <c r="AL34" s="266"/>
      <c r="AM34" s="565"/>
      <c r="AN34" s="597"/>
      <c r="AO34" s="167"/>
      <c r="AP34" s="167"/>
      <c r="AQ34" s="167"/>
      <c r="AR34" s="167"/>
      <c r="AS34" s="167"/>
      <c r="AT34" s="167"/>
      <c r="AU34" s="167"/>
      <c r="AV34" s="540"/>
      <c r="AW34" s="540"/>
      <c r="AX34" s="540"/>
      <c r="AY34" s="167"/>
      <c r="AZ34" s="1520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86"/>
      <c r="BM34" s="153"/>
      <c r="BN34" s="136"/>
      <c r="BO34" s="167"/>
      <c r="BP34" s="186"/>
      <c r="BQ34" s="153"/>
      <c r="BR34" s="148"/>
      <c r="BS34" s="167"/>
      <c r="BT34" s="167"/>
      <c r="BU34" s="167"/>
      <c r="BV34" s="167"/>
      <c r="BW34" s="167"/>
      <c r="BX34" s="167"/>
      <c r="BY34" s="167"/>
    </row>
    <row r="35" spans="2:77" ht="13.5" customHeight="1" thickBot="1">
      <c r="B35" s="156"/>
      <c r="C35" s="159"/>
      <c r="D35" s="155"/>
      <c r="E35" s="156"/>
      <c r="F35" s="167"/>
      <c r="G35" s="167"/>
      <c r="H35" s="1868" t="s">
        <v>133</v>
      </c>
      <c r="I35" s="1869" t="s">
        <v>134</v>
      </c>
      <c r="J35" s="1876" t="s">
        <v>135</v>
      </c>
      <c r="K35" s="512" t="s">
        <v>95</v>
      </c>
      <c r="L35" s="550">
        <v>0.3</v>
      </c>
      <c r="M35" s="567">
        <v>0.3</v>
      </c>
      <c r="N35" s="1430"/>
      <c r="O35" s="167"/>
      <c r="P35" s="9"/>
      <c r="Q35" s="9"/>
      <c r="R35" s="9"/>
      <c r="S35" s="9"/>
      <c r="T35" s="9"/>
      <c r="U35" s="9"/>
      <c r="V35" s="9"/>
      <c r="W35" s="9"/>
      <c r="X35" s="9"/>
      <c r="Y35" s="9"/>
      <c r="AA35" s="170"/>
      <c r="AB35" s="1096"/>
      <c r="AC35" s="217"/>
      <c r="AD35" s="1098"/>
      <c r="AE35" s="217"/>
      <c r="AF35" s="167"/>
      <c r="AG35" s="153"/>
      <c r="AH35" s="167"/>
      <c r="AI35" s="167"/>
      <c r="AJ35" s="540"/>
      <c r="AK35" s="1501"/>
      <c r="AL35" s="1501"/>
      <c r="AM35" s="565"/>
      <c r="AN35" s="59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86"/>
      <c r="BM35" s="153"/>
      <c r="BN35" s="137"/>
      <c r="BO35" s="167"/>
      <c r="BP35" s="186"/>
      <c r="BQ35" s="153"/>
      <c r="BR35" s="148"/>
      <c r="BS35" s="167"/>
      <c r="BT35" s="167"/>
      <c r="BU35" s="167"/>
      <c r="BV35" s="167"/>
      <c r="BW35" s="167"/>
      <c r="BX35" s="167"/>
      <c r="BY35" s="167"/>
    </row>
    <row r="36" spans="2:77" ht="12.75" customHeight="1">
      <c r="B36" s="160"/>
      <c r="C36" s="150"/>
      <c r="D36" s="151"/>
      <c r="E36" s="156"/>
      <c r="F36" s="167"/>
      <c r="G36" s="167"/>
      <c r="H36" s="1632" t="s">
        <v>536</v>
      </c>
      <c r="I36" s="1910">
        <v>70.8</v>
      </c>
      <c r="J36" s="445">
        <v>60</v>
      </c>
      <c r="K36" s="556" t="s">
        <v>65</v>
      </c>
      <c r="L36" s="542">
        <v>0.9</v>
      </c>
      <c r="M36" s="569">
        <v>0.9</v>
      </c>
      <c r="N36" s="1430"/>
      <c r="O36" s="167"/>
      <c r="P36" s="9"/>
      <c r="Q36" s="9"/>
      <c r="R36" s="9"/>
      <c r="V36" s="9"/>
      <c r="W36" s="9"/>
      <c r="X36" s="9"/>
      <c r="Y36" s="9"/>
      <c r="AA36" s="275"/>
      <c r="AB36" s="1098"/>
      <c r="AC36" s="153"/>
      <c r="AD36" s="167"/>
      <c r="AE36" s="217"/>
      <c r="AF36" s="1098"/>
      <c r="AG36" s="167"/>
      <c r="AH36" s="1216"/>
      <c r="AI36" s="167"/>
      <c r="AJ36" s="540"/>
      <c r="AK36" s="1501"/>
      <c r="AL36" s="1501"/>
      <c r="AM36" s="565"/>
      <c r="AN36" s="59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310"/>
      <c r="BM36" s="153"/>
      <c r="BN36" s="137"/>
      <c r="BO36" s="167"/>
      <c r="BP36" s="186"/>
      <c r="BQ36" s="153"/>
      <c r="BR36" s="148"/>
      <c r="BS36" s="167"/>
      <c r="BT36" s="167"/>
      <c r="BU36" s="167"/>
      <c r="BV36" s="167"/>
      <c r="BW36" s="167"/>
      <c r="BX36" s="167"/>
      <c r="BY36" s="167"/>
    </row>
    <row r="37" spans="2:77" ht="12.75" customHeight="1">
      <c r="B37" s="156"/>
      <c r="C37" s="159"/>
      <c r="D37" s="155"/>
      <c r="E37" s="156"/>
      <c r="F37" s="167"/>
      <c r="G37" s="167"/>
      <c r="H37" s="962" t="s">
        <v>685</v>
      </c>
      <c r="I37" s="963"/>
      <c r="J37" s="1911"/>
      <c r="K37" s="515" t="s">
        <v>625</v>
      </c>
      <c r="L37" s="550">
        <v>2.7E-2</v>
      </c>
      <c r="M37" s="555">
        <v>2.7E-2</v>
      </c>
      <c r="N37" s="1430"/>
      <c r="O37" s="167"/>
      <c r="P37" s="9"/>
      <c r="Q37" s="9"/>
      <c r="R37" s="9"/>
      <c r="S37" s="9"/>
      <c r="T37" s="9"/>
      <c r="U37" s="9"/>
      <c r="V37" s="9"/>
      <c r="W37" s="585" t="s">
        <v>97</v>
      </c>
      <c r="X37" s="700">
        <f>I29</f>
        <v>13.8</v>
      </c>
      <c r="Y37" s="1237">
        <f>I29</f>
        <v>13.8</v>
      </c>
      <c r="AA37" s="153"/>
      <c r="AB37" s="1096"/>
      <c r="AC37" s="1511"/>
      <c r="AD37" s="1098"/>
      <c r="AE37" s="217"/>
      <c r="AF37" s="167"/>
      <c r="AG37" s="167"/>
      <c r="AH37" s="1216"/>
      <c r="AI37" s="167"/>
      <c r="AJ37" s="540"/>
      <c r="AK37" s="1501"/>
      <c r="AL37" s="1501"/>
      <c r="AM37" s="565"/>
      <c r="AN37" s="59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85"/>
      <c r="BN37" s="167"/>
      <c r="BO37" s="167"/>
      <c r="BP37" s="190"/>
      <c r="BQ37" s="153"/>
      <c r="BR37" s="148"/>
      <c r="BS37" s="167"/>
      <c r="BT37" s="167"/>
      <c r="BU37" s="167"/>
      <c r="BV37" s="167"/>
      <c r="BW37" s="167"/>
      <c r="BX37" s="167"/>
      <c r="BY37" s="167"/>
    </row>
    <row r="38" spans="2:77" ht="15" thickBot="1">
      <c r="B38" s="157"/>
      <c r="C38" s="364"/>
      <c r="D38" s="158"/>
      <c r="E38" s="157"/>
      <c r="F38" s="165"/>
      <c r="G38" s="165"/>
      <c r="H38" s="1582"/>
      <c r="I38" s="1914">
        <v>66</v>
      </c>
      <c r="J38" s="1915"/>
      <c r="K38" s="519" t="s">
        <v>97</v>
      </c>
      <c r="L38" s="520">
        <v>0.873</v>
      </c>
      <c r="M38" s="521">
        <v>0.873</v>
      </c>
      <c r="N38" s="1430"/>
      <c r="O38" s="167"/>
      <c r="P38" s="9"/>
      <c r="Q38" s="9"/>
      <c r="R38" s="9"/>
      <c r="S38" s="9"/>
      <c r="T38" s="9"/>
      <c r="U38" s="9"/>
      <c r="V38" s="9"/>
      <c r="W38" s="30"/>
      <c r="X38" s="30"/>
      <c r="Y38" s="1238"/>
      <c r="AA38" s="153"/>
      <c r="AB38" s="1526"/>
      <c r="AC38" s="1519"/>
      <c r="AD38" s="217"/>
      <c r="AE38" s="170"/>
      <c r="AF38" s="167"/>
      <c r="AG38" s="167"/>
      <c r="AH38" s="1216"/>
      <c r="AI38" s="167"/>
      <c r="AJ38" s="540"/>
      <c r="AK38" s="1501"/>
      <c r="AL38" s="1501"/>
      <c r="AM38" s="565"/>
      <c r="AN38" s="59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292"/>
      <c r="BQ38" s="167"/>
      <c r="BR38" s="167"/>
      <c r="BS38" s="167"/>
      <c r="BT38" s="167"/>
      <c r="BU38" s="167"/>
      <c r="BV38" s="167"/>
      <c r="BW38" s="167"/>
      <c r="BX38" s="167"/>
      <c r="BY38" s="167"/>
    </row>
    <row r="39" spans="2:77" ht="15.6">
      <c r="B39" s="126"/>
      <c r="C39" s="213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430"/>
      <c r="O39" s="1503"/>
      <c r="P39" s="1125"/>
      <c r="Q39" s="1132"/>
      <c r="R39" s="9"/>
      <c r="S39" s="9"/>
      <c r="T39" s="9"/>
      <c r="U39" s="9"/>
      <c r="V39" s="9"/>
      <c r="W39" s="9"/>
      <c r="X39" s="9"/>
      <c r="Y39" s="9"/>
      <c r="AA39" s="167"/>
      <c r="AB39" s="1098"/>
      <c r="AC39" s="167"/>
      <c r="AD39" s="1098"/>
      <c r="AE39" s="153"/>
      <c r="AF39" s="1098"/>
      <c r="AG39" s="167"/>
      <c r="AH39" s="1216"/>
      <c r="AI39" s="167"/>
      <c r="AJ39" s="1505"/>
      <c r="AK39" s="1502"/>
      <c r="AL39" s="1501"/>
      <c r="AM39" s="167"/>
      <c r="AN39" s="167"/>
      <c r="AO39" s="167"/>
      <c r="AP39" s="170"/>
      <c r="AQ39" s="173"/>
      <c r="AR39" s="2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93"/>
      <c r="BM39" s="167"/>
      <c r="BN39" s="185"/>
      <c r="BO39" s="167"/>
      <c r="BP39" s="193"/>
      <c r="BQ39" s="167"/>
      <c r="BR39" s="185"/>
      <c r="BS39" s="167"/>
      <c r="BT39" s="167"/>
      <c r="BU39" s="167"/>
      <c r="BV39" s="167"/>
      <c r="BW39" s="167"/>
      <c r="BX39" s="167"/>
      <c r="BY39" s="167"/>
    </row>
    <row r="40" spans="2:77" ht="13.5" customHeight="1" thickBot="1">
      <c r="B40" s="126"/>
      <c r="C40" s="213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430"/>
      <c r="O40" s="126"/>
      <c r="AA40" s="1520"/>
      <c r="AB40" s="1098"/>
      <c r="AC40" s="167"/>
      <c r="AD40" s="1098"/>
      <c r="AE40" s="167"/>
      <c r="AF40" s="1098"/>
      <c r="AG40" s="153"/>
      <c r="AH40" s="1215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299"/>
      <c r="AT40" s="192"/>
      <c r="AU40" s="167"/>
      <c r="AV40" s="167"/>
      <c r="AW40" s="217"/>
      <c r="AX40" s="186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86"/>
      <c r="BM40" s="153"/>
      <c r="BN40" s="148"/>
      <c r="BO40" s="167"/>
      <c r="BP40" s="197"/>
      <c r="BQ40" s="153"/>
      <c r="BR40" s="148"/>
      <c r="BS40" s="167"/>
      <c r="BT40" s="167"/>
      <c r="BU40" s="167"/>
      <c r="BV40" s="167"/>
      <c r="BW40" s="167"/>
      <c r="BX40" s="167"/>
      <c r="BY40" s="167"/>
    </row>
    <row r="41" spans="2:77" ht="13.5" customHeight="1" thickBot="1">
      <c r="B41" s="126"/>
      <c r="C41" s="213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430"/>
      <c r="O41" s="1726" t="s">
        <v>209</v>
      </c>
      <c r="P41" s="1200"/>
      <c r="Q41" s="1200"/>
      <c r="R41" s="930"/>
      <c r="S41" s="36"/>
      <c r="T41" s="36"/>
      <c r="U41" s="36"/>
      <c r="V41" s="36"/>
      <c r="W41" s="64"/>
      <c r="X41" s="64"/>
      <c r="Y41" s="45"/>
      <c r="AA41" s="250"/>
      <c r="AB41" s="1098"/>
      <c r="AC41" s="167"/>
      <c r="AD41" s="1106"/>
      <c r="AE41" s="280"/>
      <c r="AF41" s="1098"/>
      <c r="AG41" s="137"/>
      <c r="AH41" s="1219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53"/>
      <c r="AT41" s="167"/>
      <c r="AU41" s="167"/>
      <c r="AV41" s="167"/>
      <c r="AW41" s="189"/>
      <c r="AX41" s="167"/>
      <c r="AY41" s="300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86"/>
      <c r="BM41" s="177"/>
      <c r="BN41" s="177"/>
      <c r="BO41" s="167"/>
      <c r="BP41" s="186"/>
      <c r="BQ41" s="153"/>
      <c r="BR41" s="148"/>
      <c r="BS41" s="167"/>
      <c r="BT41" s="167"/>
      <c r="BU41" s="167"/>
      <c r="BV41" s="167"/>
      <c r="BW41" s="167"/>
      <c r="BX41" s="167"/>
      <c r="BY41" s="167"/>
    </row>
    <row r="42" spans="2:77" ht="13.5" customHeight="1" thickBot="1">
      <c r="B42" s="126"/>
      <c r="C42" s="213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430"/>
      <c r="O42" s="1709" t="s">
        <v>133</v>
      </c>
      <c r="P42" s="1034" t="s">
        <v>134</v>
      </c>
      <c r="Q42" s="1035" t="s">
        <v>135</v>
      </c>
      <c r="R42" s="64"/>
      <c r="S42" s="1036" t="s">
        <v>133</v>
      </c>
      <c r="T42" s="1036" t="s">
        <v>134</v>
      </c>
      <c r="U42" s="1163" t="s">
        <v>135</v>
      </c>
      <c r="V42" s="64"/>
      <c r="W42" s="1036" t="s">
        <v>133</v>
      </c>
      <c r="X42" s="1036" t="s">
        <v>134</v>
      </c>
      <c r="Y42" s="1037" t="s">
        <v>135</v>
      </c>
      <c r="AA42" s="177"/>
      <c r="AB42" s="1098"/>
      <c r="AC42" s="217"/>
      <c r="AD42" s="1098"/>
      <c r="AE42" s="217"/>
      <c r="AF42" s="1098"/>
      <c r="AG42" s="164"/>
      <c r="AH42" s="1216"/>
      <c r="AI42" s="153"/>
      <c r="AJ42" s="167"/>
      <c r="AK42" s="167"/>
      <c r="AL42" s="167"/>
      <c r="AM42" s="167"/>
      <c r="AN42" s="167"/>
      <c r="AO42" s="167"/>
      <c r="AP42" s="167"/>
      <c r="AQ42" s="167"/>
      <c r="AR42" s="167"/>
      <c r="AS42" s="290"/>
      <c r="AT42" s="595"/>
      <c r="AU42" s="290"/>
      <c r="AV42" s="595"/>
      <c r="AW42" s="167"/>
      <c r="AX42" s="164"/>
      <c r="AY42" s="300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86"/>
      <c r="BM42" s="153"/>
      <c r="BN42" s="148"/>
      <c r="BO42" s="167"/>
      <c r="BP42" s="373"/>
      <c r="BQ42" s="153"/>
      <c r="BR42" s="148"/>
      <c r="BS42" s="167"/>
      <c r="BT42" s="167"/>
      <c r="BU42" s="167"/>
      <c r="BV42" s="167"/>
      <c r="BW42" s="167"/>
      <c r="BX42" s="167"/>
      <c r="BY42" s="167"/>
    </row>
    <row r="43" spans="2:77" ht="12.75" customHeight="1" thickBot="1">
      <c r="B43" s="126"/>
      <c r="C43" s="716"/>
      <c r="D43" s="126"/>
      <c r="E43" s="165"/>
      <c r="F43" s="165"/>
      <c r="G43" s="165"/>
      <c r="H43" s="126"/>
      <c r="I43" s="126"/>
      <c r="J43" s="126"/>
      <c r="K43" s="126"/>
      <c r="L43" s="126"/>
      <c r="M43" s="126"/>
      <c r="N43" s="1430"/>
      <c r="O43" s="1710" t="s">
        <v>523</v>
      </c>
      <c r="P43" s="1122">
        <f>D49</f>
        <v>24</v>
      </c>
      <c r="Q43" s="1246">
        <f>D49</f>
        <v>24</v>
      </c>
      <c r="R43" s="9"/>
      <c r="S43" s="598" t="s">
        <v>85</v>
      </c>
      <c r="T43" s="1254">
        <f>I46</f>
        <v>5.4</v>
      </c>
      <c r="U43" s="1245">
        <f>J46</f>
        <v>5.4</v>
      </c>
      <c r="V43" s="9"/>
      <c r="W43" s="632" t="s">
        <v>123</v>
      </c>
      <c r="X43" s="1256">
        <f>F51</f>
        <v>5.4</v>
      </c>
      <c r="Y43" s="1247">
        <f>G51</f>
        <v>5.4</v>
      </c>
      <c r="AA43" s="177"/>
      <c r="AB43" s="1098"/>
      <c r="AC43" s="217"/>
      <c r="AD43" s="167"/>
      <c r="AE43" s="217"/>
      <c r="AF43" s="167"/>
      <c r="AG43" s="164"/>
      <c r="AH43" s="1216"/>
      <c r="AI43" s="164"/>
      <c r="AJ43" s="167"/>
      <c r="AK43" s="167"/>
      <c r="AL43" s="167"/>
      <c r="AM43" s="167"/>
      <c r="AN43" s="167"/>
      <c r="AO43" s="167"/>
      <c r="AP43" s="167"/>
      <c r="AQ43" s="167"/>
      <c r="AR43" s="153"/>
      <c r="AS43" s="148"/>
      <c r="AT43" s="266"/>
      <c r="AU43" s="1322"/>
      <c r="AV43" s="596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86"/>
      <c r="BM43" s="153"/>
      <c r="BN43" s="137"/>
      <c r="BO43" s="167"/>
      <c r="BP43" s="187"/>
      <c r="BQ43" s="153"/>
      <c r="BR43" s="148"/>
      <c r="BS43" s="167"/>
      <c r="BT43" s="167"/>
      <c r="BU43" s="167"/>
      <c r="BV43" s="167"/>
      <c r="BW43" s="167"/>
      <c r="BX43" s="167"/>
      <c r="BY43" s="167"/>
    </row>
    <row r="44" spans="2:77" ht="13.5" customHeight="1" thickBot="1">
      <c r="B44" s="1818" t="s">
        <v>461</v>
      </c>
      <c r="C44" s="180"/>
      <c r="D44" s="175"/>
      <c r="E44" s="195" t="s">
        <v>480</v>
      </c>
      <c r="F44" s="207"/>
      <c r="G44" s="196"/>
      <c r="H44" s="196"/>
      <c r="I44" s="196"/>
      <c r="J44" s="179"/>
      <c r="K44" s="882" t="s">
        <v>630</v>
      </c>
      <c r="L44" s="196"/>
      <c r="M44" s="179"/>
      <c r="N44" s="1430"/>
      <c r="O44" s="1462" t="s">
        <v>95</v>
      </c>
      <c r="P44" s="1123">
        <f>F47</f>
        <v>10.8</v>
      </c>
      <c r="Q44" s="1155">
        <f>G47</f>
        <v>10.8</v>
      </c>
      <c r="R44" s="9"/>
      <c r="S44" s="598" t="s">
        <v>98</v>
      </c>
      <c r="T44" s="1254">
        <f>F50+L53</f>
        <v>15.4</v>
      </c>
      <c r="U44" s="1244">
        <f>G50+M53</f>
        <v>15.4</v>
      </c>
      <c r="V44" s="9"/>
      <c r="W44" s="585" t="s">
        <v>97</v>
      </c>
      <c r="X44" s="1255">
        <f>L47+L49</f>
        <v>216</v>
      </c>
      <c r="Y44" s="1248">
        <f>L47+L49</f>
        <v>216</v>
      </c>
      <c r="AA44" s="1241"/>
      <c r="AB44" s="1099"/>
      <c r="AC44" s="217"/>
      <c r="AD44" s="167"/>
      <c r="AE44" s="217"/>
      <c r="AF44" s="1098"/>
      <c r="AG44" s="164"/>
      <c r="AH44" s="1216"/>
      <c r="AI44" s="164"/>
      <c r="AJ44" s="167"/>
      <c r="AK44" s="167"/>
      <c r="AL44" s="167"/>
      <c r="AM44" s="167"/>
      <c r="AN44" s="167"/>
      <c r="AO44" s="167"/>
      <c r="AP44" s="167"/>
      <c r="AQ44" s="167"/>
      <c r="AR44" s="153"/>
      <c r="AS44" s="148"/>
      <c r="AT44" s="266"/>
      <c r="AU44" s="1322"/>
      <c r="AV44" s="59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86"/>
      <c r="BM44" s="153"/>
      <c r="BN44" s="137"/>
      <c r="BO44" s="167"/>
      <c r="BP44" s="187"/>
      <c r="BQ44" s="153"/>
      <c r="BR44" s="148"/>
      <c r="BS44" s="167"/>
      <c r="BT44" s="167"/>
      <c r="BU44" s="167"/>
      <c r="BV44" s="167"/>
      <c r="BW44" s="167"/>
      <c r="BX44" s="167"/>
      <c r="BY44" s="167"/>
    </row>
    <row r="45" spans="2:77" ht="13.5" customHeight="1" thickBot="1">
      <c r="B45" s="145" t="s">
        <v>106</v>
      </c>
      <c r="C45" s="146" t="s">
        <v>271</v>
      </c>
      <c r="D45" s="268" t="s">
        <v>427</v>
      </c>
      <c r="E45" s="303" t="s">
        <v>133</v>
      </c>
      <c r="F45" s="285" t="s">
        <v>134</v>
      </c>
      <c r="G45" s="425" t="s">
        <v>135</v>
      </c>
      <c r="H45" s="411" t="s">
        <v>133</v>
      </c>
      <c r="I45" s="285" t="s">
        <v>134</v>
      </c>
      <c r="J45" s="286" t="s">
        <v>135</v>
      </c>
      <c r="K45" s="460" t="s">
        <v>133</v>
      </c>
      <c r="L45" s="285" t="s">
        <v>134</v>
      </c>
      <c r="M45" s="286" t="s">
        <v>135</v>
      </c>
      <c r="N45" s="1430"/>
      <c r="O45" s="1725" t="s">
        <v>532</v>
      </c>
      <c r="P45" s="1591">
        <f>P52</f>
        <v>170.40899999999999</v>
      </c>
      <c r="Q45" s="1228">
        <f>Q52</f>
        <v>150</v>
      </c>
      <c r="R45" s="9"/>
      <c r="S45" s="1141" t="s">
        <v>485</v>
      </c>
      <c r="T45" s="1221">
        <f>U45/1000/0.04</f>
        <v>0.13500000000000001</v>
      </c>
      <c r="U45" s="1244">
        <f>G49</f>
        <v>5.4</v>
      </c>
      <c r="V45" s="9"/>
      <c r="W45" s="1241"/>
      <c r="X45" s="565"/>
      <c r="Y45" s="1249"/>
      <c r="AA45" s="1241"/>
      <c r="AB45" s="1100"/>
      <c r="AC45" s="217"/>
      <c r="AD45" s="1098"/>
      <c r="AE45" s="217"/>
      <c r="AF45" s="167"/>
      <c r="AG45" s="153"/>
      <c r="AH45" s="1216"/>
      <c r="AI45" s="164"/>
      <c r="AJ45" s="167"/>
      <c r="AK45" s="167"/>
      <c r="AL45" s="167"/>
      <c r="AM45" s="167"/>
      <c r="AN45" s="167"/>
      <c r="AO45" s="167"/>
      <c r="AP45" s="167"/>
      <c r="AQ45" s="167"/>
      <c r="AR45" s="153"/>
      <c r="AS45" s="1370"/>
      <c r="AT45" s="497"/>
      <c r="AU45" s="1322"/>
      <c r="AV45" s="59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86"/>
      <c r="BM45" s="153"/>
      <c r="BN45" s="137"/>
      <c r="BO45" s="167"/>
      <c r="BP45" s="167"/>
      <c r="BQ45" s="185"/>
      <c r="BR45" s="167"/>
      <c r="BS45" s="167"/>
      <c r="BT45" s="167"/>
      <c r="BU45" s="167"/>
      <c r="BV45" s="167"/>
      <c r="BW45" s="167"/>
      <c r="BX45" s="167"/>
      <c r="BY45" s="167"/>
    </row>
    <row r="46" spans="2:77" ht="13.5" customHeight="1">
      <c r="B46" s="362"/>
      <c r="C46" s="361" t="s">
        <v>191</v>
      </c>
      <c r="D46" s="483"/>
      <c r="E46" s="227" t="s">
        <v>107</v>
      </c>
      <c r="F46" s="226">
        <v>127.7</v>
      </c>
      <c r="G46" s="979">
        <v>125</v>
      </c>
      <c r="H46" s="225" t="s">
        <v>110</v>
      </c>
      <c r="I46" s="243">
        <v>5.4</v>
      </c>
      <c r="J46" s="1014">
        <v>5.4</v>
      </c>
      <c r="K46" s="494" t="s">
        <v>109</v>
      </c>
      <c r="L46" s="305">
        <v>0.8</v>
      </c>
      <c r="M46" s="883">
        <v>0.8</v>
      </c>
      <c r="N46" s="1430"/>
      <c r="O46" s="1462" t="s">
        <v>75</v>
      </c>
      <c r="P46" s="1123"/>
      <c r="Q46" s="1234">
        <f>J47</f>
        <v>15</v>
      </c>
      <c r="R46" s="9"/>
      <c r="S46" s="598" t="s">
        <v>65</v>
      </c>
      <c r="T46" s="1254">
        <f>F48+L48</f>
        <v>20</v>
      </c>
      <c r="U46" s="1244">
        <f>G48+M48</f>
        <v>20</v>
      </c>
      <c r="V46" s="9"/>
      <c r="W46" s="1241"/>
      <c r="X46" s="565"/>
      <c r="Y46" s="1250"/>
      <c r="AA46" s="177"/>
      <c r="AB46" s="1099"/>
      <c r="AC46" s="217"/>
      <c r="AD46" s="1098"/>
      <c r="AE46" s="217"/>
      <c r="AF46" s="167"/>
      <c r="AG46" s="153"/>
      <c r="AH46" s="1216"/>
      <c r="AI46" s="167"/>
      <c r="AJ46" s="167"/>
      <c r="AK46" s="167"/>
      <c r="AL46" s="167"/>
      <c r="AM46" s="167"/>
      <c r="AN46" s="167"/>
      <c r="AO46" s="167"/>
      <c r="AP46" s="167"/>
      <c r="AQ46" s="167"/>
      <c r="AR46" s="153"/>
      <c r="AS46" s="405"/>
      <c r="AT46" s="446"/>
      <c r="AU46" s="1322"/>
      <c r="AV46" s="59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90"/>
      <c r="BM46" s="153"/>
      <c r="BN46" s="137"/>
      <c r="BO46" s="167"/>
      <c r="BP46" s="167"/>
      <c r="BQ46" s="185"/>
      <c r="BR46" s="167"/>
      <c r="BS46" s="167"/>
      <c r="BT46" s="167"/>
      <c r="BU46" s="167"/>
      <c r="BV46" s="167"/>
      <c r="BW46" s="167"/>
      <c r="BX46" s="167"/>
      <c r="BY46" s="167"/>
    </row>
    <row r="47" spans="2:77">
      <c r="B47" s="530" t="s">
        <v>451</v>
      </c>
      <c r="C47" s="361" t="s">
        <v>630</v>
      </c>
      <c r="D47" s="925">
        <v>200</v>
      </c>
      <c r="E47" s="512" t="s">
        <v>95</v>
      </c>
      <c r="F47" s="550">
        <v>10.8</v>
      </c>
      <c r="G47" s="548">
        <v>10.8</v>
      </c>
      <c r="H47" s="1399" t="s">
        <v>212</v>
      </c>
      <c r="I47" s="379">
        <v>15</v>
      </c>
      <c r="J47" s="380">
        <v>15</v>
      </c>
      <c r="K47" s="515" t="s">
        <v>97</v>
      </c>
      <c r="L47" s="1343">
        <v>66</v>
      </c>
      <c r="M47" s="555"/>
      <c r="N47" s="1430"/>
      <c r="O47" s="1462" t="s">
        <v>529</v>
      </c>
      <c r="P47" s="1123">
        <f>I47</f>
        <v>15</v>
      </c>
      <c r="Q47" s="1143"/>
      <c r="R47" s="9"/>
      <c r="S47" s="598" t="s">
        <v>67</v>
      </c>
      <c r="T47" s="1123">
        <f>L46</f>
        <v>0.8</v>
      </c>
      <c r="U47" s="1224">
        <f>M46</f>
        <v>0.8</v>
      </c>
      <c r="V47" s="9"/>
      <c r="W47" s="217"/>
      <c r="X47" s="1242"/>
      <c r="Y47" s="1251"/>
      <c r="AA47" s="1241"/>
      <c r="AB47" s="1099"/>
      <c r="AC47" s="153"/>
      <c r="AD47" s="1525"/>
      <c r="AE47" s="217"/>
      <c r="AF47" s="1098"/>
      <c r="AG47" s="153"/>
      <c r="AH47" s="1216"/>
      <c r="AI47" s="153"/>
      <c r="AJ47" s="167"/>
      <c r="AK47" s="167"/>
      <c r="AL47" s="167"/>
      <c r="AM47" s="167"/>
      <c r="AN47" s="167"/>
      <c r="AO47" s="167"/>
      <c r="AP47" s="167"/>
      <c r="AQ47" s="167"/>
      <c r="AR47" s="153"/>
      <c r="AS47" s="148"/>
      <c r="AT47" s="266"/>
      <c r="AU47" s="1322"/>
      <c r="AV47" s="59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</row>
    <row r="48" spans="2:77">
      <c r="B48" s="875" t="s">
        <v>323</v>
      </c>
      <c r="C48" s="531" t="s">
        <v>277</v>
      </c>
      <c r="D48" s="592">
        <v>10</v>
      </c>
      <c r="E48" s="512" t="s">
        <v>102</v>
      </c>
      <c r="F48" s="581">
        <v>10</v>
      </c>
      <c r="G48" s="1013">
        <v>10</v>
      </c>
      <c r="H48" s="1727"/>
      <c r="I48" s="1333"/>
      <c r="J48" s="1333"/>
      <c r="K48" s="556" t="s">
        <v>65</v>
      </c>
      <c r="L48" s="550">
        <v>10</v>
      </c>
      <c r="M48" s="544">
        <v>10</v>
      </c>
      <c r="N48" s="1430"/>
      <c r="O48" s="1715" t="s">
        <v>79</v>
      </c>
      <c r="P48" s="1586">
        <f>F46</f>
        <v>127.7</v>
      </c>
      <c r="Q48" s="1272">
        <f>G46</f>
        <v>125</v>
      </c>
      <c r="R48" s="9"/>
      <c r="S48" s="217"/>
      <c r="T48" s="565"/>
      <c r="U48" s="1105"/>
      <c r="V48" s="9"/>
      <c r="W48" s="9"/>
      <c r="X48" s="9"/>
      <c r="Y48" s="67"/>
      <c r="AA48" s="1241"/>
      <c r="AB48" s="1101"/>
      <c r="AC48" s="217"/>
      <c r="AD48" s="1098"/>
      <c r="AE48" s="217"/>
      <c r="AF48" s="167"/>
      <c r="AG48" s="153"/>
      <c r="AH48" s="1216"/>
      <c r="AI48" s="164"/>
      <c r="AJ48" s="167"/>
      <c r="AK48" s="167"/>
      <c r="AL48" s="167"/>
      <c r="AM48" s="167"/>
      <c r="AN48" s="167"/>
      <c r="AO48" s="167"/>
      <c r="AP48" s="167"/>
      <c r="AQ48" s="167"/>
      <c r="AR48" s="153"/>
      <c r="AS48" s="166"/>
      <c r="AT48" s="574"/>
      <c r="AU48" s="1322"/>
      <c r="AV48" s="59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485"/>
      <c r="BN48" s="167"/>
      <c r="BO48" s="167"/>
      <c r="BP48" s="167"/>
      <c r="BQ48" s="485"/>
      <c r="BR48" s="167"/>
      <c r="BS48" s="167"/>
      <c r="BT48" s="167"/>
      <c r="BU48" s="167"/>
      <c r="BV48" s="167"/>
      <c r="BW48" s="167"/>
      <c r="BX48" s="167"/>
      <c r="BY48" s="167"/>
    </row>
    <row r="49" spans="2:77" ht="14.25" customHeight="1" thickBot="1">
      <c r="B49" s="530" t="s">
        <v>10</v>
      </c>
      <c r="C49" s="531" t="s">
        <v>11</v>
      </c>
      <c r="D49" s="925">
        <v>24</v>
      </c>
      <c r="E49" s="543" t="s">
        <v>267</v>
      </c>
      <c r="F49" s="1593" t="s">
        <v>233</v>
      </c>
      <c r="G49" s="1592">
        <v>5.4</v>
      </c>
      <c r="H49" s="974"/>
      <c r="I49" s="167"/>
      <c r="J49" s="167"/>
      <c r="K49" s="515" t="s">
        <v>97</v>
      </c>
      <c r="L49" s="1343">
        <v>150</v>
      </c>
      <c r="M49" s="555"/>
      <c r="N49" s="1430"/>
      <c r="O49" s="217"/>
      <c r="P49" s="1239"/>
      <c r="Q49" s="1105"/>
      <c r="R49" s="9"/>
      <c r="S49" s="217"/>
      <c r="T49" s="565"/>
      <c r="U49" s="1105"/>
      <c r="V49" s="9"/>
      <c r="W49" s="9"/>
      <c r="X49" s="1125"/>
      <c r="Y49" s="1243"/>
      <c r="AA49" s="1241"/>
      <c r="AB49" s="1101"/>
      <c r="AC49" s="217"/>
      <c r="AD49" s="167"/>
      <c r="AE49" s="217"/>
      <c r="AF49" s="167"/>
      <c r="AG49" s="153"/>
      <c r="AH49" s="1216"/>
      <c r="AI49" s="164"/>
      <c r="AJ49" s="167"/>
      <c r="AK49" s="167"/>
      <c r="AL49" s="167"/>
      <c r="AM49" s="167"/>
      <c r="AN49" s="167"/>
      <c r="AO49" s="167"/>
      <c r="AP49" s="167"/>
      <c r="AQ49" s="167"/>
      <c r="AR49" s="153"/>
      <c r="AS49" s="166"/>
      <c r="AT49" s="446"/>
      <c r="AU49" s="1322"/>
      <c r="AV49" s="59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</row>
    <row r="50" spans="2:77" ht="12" customHeight="1" thickBot="1">
      <c r="B50" s="539" t="s">
        <v>688</v>
      </c>
      <c r="C50" s="531" t="s">
        <v>644</v>
      </c>
      <c r="D50" s="592">
        <v>145</v>
      </c>
      <c r="E50" s="512" t="s">
        <v>112</v>
      </c>
      <c r="F50" s="552">
        <v>5.4</v>
      </c>
      <c r="G50" s="1438">
        <v>5.4</v>
      </c>
      <c r="H50" s="1728" t="s">
        <v>649</v>
      </c>
      <c r="I50" s="196"/>
      <c r="J50" s="196"/>
      <c r="K50" s="1582" t="s">
        <v>631</v>
      </c>
      <c r="L50" s="529">
        <v>5.8339999999999996</v>
      </c>
      <c r="M50" s="521">
        <v>5</v>
      </c>
      <c r="N50" s="1430"/>
      <c r="O50" s="1684" t="s">
        <v>532</v>
      </c>
      <c r="P50" s="1587">
        <f>I52</f>
        <v>164.57499999999999</v>
      </c>
      <c r="Q50" s="1588">
        <f>J52</f>
        <v>145</v>
      </c>
      <c r="R50" s="9"/>
      <c r="S50" s="170"/>
      <c r="T50" s="164"/>
      <c r="U50" s="1216"/>
      <c r="V50" s="9"/>
      <c r="W50" s="9"/>
      <c r="X50" s="9"/>
      <c r="Y50" s="9"/>
      <c r="AA50" s="1241"/>
      <c r="AB50" s="1101"/>
      <c r="AC50" s="178"/>
      <c r="AD50" s="1098"/>
      <c r="AE50" s="217"/>
      <c r="AF50" s="1518"/>
      <c r="AG50" s="153"/>
      <c r="AH50" s="1216"/>
      <c r="AI50" s="164"/>
      <c r="AJ50" s="167"/>
      <c r="AK50" s="167"/>
      <c r="AL50" s="167"/>
      <c r="AM50" s="167"/>
      <c r="AN50" s="167"/>
      <c r="AO50" s="167"/>
      <c r="AP50" s="167"/>
      <c r="AQ50" s="167"/>
      <c r="AR50" s="164"/>
      <c r="AS50" s="166"/>
      <c r="AT50" s="446"/>
      <c r="AU50" s="1322"/>
      <c r="AV50" s="59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292"/>
      <c r="BQ50" s="185"/>
      <c r="BR50" s="167"/>
      <c r="BS50" s="167"/>
      <c r="BT50" s="167"/>
      <c r="BU50" s="167"/>
      <c r="BV50" s="167"/>
      <c r="BW50" s="167"/>
      <c r="BX50" s="167"/>
      <c r="BY50" s="167"/>
    </row>
    <row r="51" spans="2:77" ht="13.5" customHeight="1" thickBot="1">
      <c r="B51" s="160"/>
      <c r="C51" s="150"/>
      <c r="D51" s="151"/>
      <c r="E51" s="543" t="s">
        <v>108</v>
      </c>
      <c r="F51" s="557">
        <v>5.4</v>
      </c>
      <c r="G51" s="1437">
        <v>5.4</v>
      </c>
      <c r="H51" s="430" t="s">
        <v>133</v>
      </c>
      <c r="I51" s="285" t="s">
        <v>134</v>
      </c>
      <c r="J51" s="286" t="s">
        <v>135</v>
      </c>
      <c r="K51" s="369" t="s">
        <v>410</v>
      </c>
      <c r="L51" s="165"/>
      <c r="M51" s="158"/>
      <c r="N51" s="1430"/>
      <c r="O51" s="1684" t="s">
        <v>632</v>
      </c>
      <c r="P51" s="1589">
        <f>L50</f>
        <v>5.8339999999999996</v>
      </c>
      <c r="Q51" s="1590">
        <f>M50</f>
        <v>5</v>
      </c>
      <c r="R51" s="9"/>
      <c r="S51" s="9"/>
      <c r="T51" s="9"/>
      <c r="U51" s="9"/>
      <c r="V51" s="9"/>
      <c r="W51" s="9"/>
      <c r="X51" s="9"/>
      <c r="Y51" s="9"/>
      <c r="AA51" s="1241"/>
      <c r="AB51" s="1099"/>
      <c r="AC51" s="217"/>
      <c r="AD51" s="1098"/>
      <c r="AE51" s="217"/>
      <c r="AF51" s="167"/>
      <c r="AG51" s="153"/>
      <c r="AH51" s="1216"/>
      <c r="AI51" s="164"/>
      <c r="AJ51" s="167"/>
      <c r="AK51" s="167"/>
      <c r="AL51" s="167"/>
      <c r="AM51" s="167"/>
      <c r="AN51" s="167"/>
      <c r="AO51" s="167"/>
      <c r="AP51" s="167"/>
      <c r="AQ51" s="167"/>
      <c r="AR51" s="164"/>
      <c r="AS51" s="166"/>
      <c r="AT51" s="446"/>
      <c r="AU51" s="1322"/>
      <c r="AV51" s="59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85"/>
      <c r="BN51" s="167"/>
      <c r="BO51" s="167"/>
      <c r="BP51" s="167"/>
      <c r="BQ51" s="185"/>
      <c r="BR51" s="167"/>
      <c r="BS51" s="167"/>
      <c r="BT51" s="167"/>
      <c r="BU51" s="167"/>
      <c r="BV51" s="167"/>
      <c r="BW51" s="167"/>
      <c r="BX51" s="167"/>
      <c r="BY51" s="167"/>
    </row>
    <row r="52" spans="2:77" ht="12" customHeight="1" thickBot="1">
      <c r="B52" s="156"/>
      <c r="C52" s="159"/>
      <c r="D52" s="155"/>
      <c r="E52" s="1424"/>
      <c r="F52" s="1333"/>
      <c r="G52" s="1426"/>
      <c r="H52" s="1729" t="s">
        <v>650</v>
      </c>
      <c r="I52" s="305">
        <v>164.57499999999999</v>
      </c>
      <c r="J52" s="883">
        <v>145</v>
      </c>
      <c r="K52" s="419" t="s">
        <v>133</v>
      </c>
      <c r="L52" s="420" t="s">
        <v>134</v>
      </c>
      <c r="M52" s="421" t="s">
        <v>135</v>
      </c>
      <c r="N52" s="1430"/>
      <c r="O52" s="1684" t="s">
        <v>633</v>
      </c>
      <c r="P52" s="1587">
        <f>SUM(P50:P51)</f>
        <v>170.40899999999999</v>
      </c>
      <c r="Q52" s="1588">
        <f>SUM(Q50:Q51)</f>
        <v>150</v>
      </c>
      <c r="R52" s="9"/>
      <c r="S52" s="9"/>
      <c r="T52" s="9"/>
      <c r="U52" s="9"/>
      <c r="V52" s="9"/>
      <c r="Y52" s="9"/>
      <c r="AA52" s="1241"/>
      <c r="AB52" s="1096"/>
      <c r="AC52" s="292"/>
      <c r="AD52" s="1103"/>
      <c r="AE52" s="217"/>
      <c r="AF52" s="1098"/>
      <c r="AG52" s="153"/>
      <c r="AH52" s="1216"/>
      <c r="AI52" s="167"/>
      <c r="AJ52" s="167"/>
      <c r="AK52" s="167"/>
      <c r="AL52" s="167"/>
      <c r="AM52" s="167"/>
      <c r="AN52" s="167"/>
      <c r="AO52" s="167"/>
      <c r="AP52" s="167"/>
      <c r="AQ52" s="167"/>
      <c r="AR52" s="164"/>
      <c r="AS52" s="166"/>
      <c r="AT52" s="229"/>
      <c r="AU52" s="1322"/>
      <c r="AV52" s="59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311"/>
      <c r="BM52" s="311"/>
      <c r="BN52" s="486"/>
      <c r="BO52" s="167"/>
      <c r="BP52" s="311"/>
      <c r="BQ52" s="185"/>
      <c r="BR52" s="167"/>
      <c r="BS52" s="167"/>
      <c r="BT52" s="167"/>
      <c r="BU52" s="167"/>
      <c r="BV52" s="167"/>
      <c r="BW52" s="167"/>
      <c r="BX52" s="167"/>
      <c r="BY52" s="167"/>
    </row>
    <row r="53" spans="2:77" ht="12" customHeight="1" thickBot="1">
      <c r="B53" s="157"/>
      <c r="C53" s="364"/>
      <c r="D53" s="158"/>
      <c r="E53" s="157"/>
      <c r="F53" s="165"/>
      <c r="G53" s="158"/>
      <c r="H53" s="1439"/>
      <c r="I53" s="1439"/>
      <c r="J53" s="1440"/>
      <c r="K53" s="528" t="s">
        <v>63</v>
      </c>
      <c r="L53" s="887">
        <v>10</v>
      </c>
      <c r="M53" s="524">
        <v>10</v>
      </c>
      <c r="N53" s="1430"/>
      <c r="O53" s="126"/>
      <c r="Y53" s="9"/>
      <c r="AA53" s="1241"/>
      <c r="AB53" s="1102"/>
      <c r="AC53" s="217"/>
      <c r="AD53" s="1098"/>
      <c r="AE53" s="217"/>
      <c r="AF53" s="1098"/>
      <c r="AG53" s="222"/>
      <c r="AH53" s="1216"/>
      <c r="AI53" s="167"/>
      <c r="AJ53" s="167"/>
      <c r="AK53" s="167"/>
      <c r="AL53" s="167"/>
      <c r="AM53" s="167"/>
      <c r="AN53" s="167"/>
      <c r="AO53" s="167"/>
      <c r="AP53" s="167"/>
      <c r="AQ53" s="167"/>
      <c r="AR53" s="299"/>
      <c r="AS53" s="299"/>
      <c r="AT53" s="1522"/>
      <c r="AU53" s="565"/>
      <c r="AV53" s="59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85"/>
      <c r="BN53" s="167"/>
      <c r="BO53" s="167"/>
      <c r="BP53" s="186"/>
      <c r="BQ53" s="153"/>
      <c r="BR53" s="148"/>
      <c r="BS53" s="167"/>
      <c r="BT53" s="167"/>
      <c r="BU53" s="167"/>
      <c r="BV53" s="167"/>
      <c r="BW53" s="167"/>
      <c r="BX53" s="167"/>
      <c r="BY53" s="167"/>
    </row>
    <row r="54" spans="2:77" ht="13.5" customHeight="1">
      <c r="B54" s="126"/>
      <c r="C54" s="213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430"/>
      <c r="O54" s="126"/>
      <c r="R54" s="9"/>
      <c r="S54" s="9"/>
      <c r="T54" s="9"/>
      <c r="U54" s="9"/>
      <c r="V54" s="9"/>
      <c r="W54" s="9"/>
      <c r="X54" s="9"/>
      <c r="Y54" s="9"/>
      <c r="AA54" s="1241"/>
      <c r="AB54" s="1096"/>
      <c r="AC54" s="217"/>
      <c r="AD54" s="1098"/>
      <c r="AE54" s="217"/>
      <c r="AF54" s="1098"/>
      <c r="AG54" s="167"/>
      <c r="AH54" s="1216"/>
      <c r="AI54" s="186"/>
      <c r="AJ54" s="167"/>
      <c r="AK54" s="167"/>
      <c r="AL54" s="167"/>
      <c r="AM54" s="167"/>
      <c r="AN54" s="167"/>
      <c r="AO54" s="167"/>
      <c r="AP54" s="167"/>
      <c r="AQ54" s="167"/>
      <c r="AR54" s="299"/>
      <c r="AS54" s="299"/>
      <c r="AT54" s="1522"/>
      <c r="AU54" s="565"/>
      <c r="AV54" s="59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85"/>
      <c r="BN54" s="167"/>
      <c r="BO54" s="167"/>
      <c r="BP54" s="186"/>
      <c r="BQ54" s="217"/>
      <c r="BR54" s="148"/>
      <c r="BS54" s="167"/>
      <c r="BT54" s="167"/>
      <c r="BU54" s="167"/>
      <c r="BV54" s="167"/>
      <c r="BW54" s="167"/>
      <c r="BX54" s="167"/>
      <c r="BY54" s="167"/>
    </row>
    <row r="55" spans="2:77" ht="13.5" customHeight="1">
      <c r="B55" s="126"/>
      <c r="C55" s="213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430"/>
      <c r="O55" s="126"/>
      <c r="R55" s="9"/>
      <c r="S55" s="9"/>
      <c r="T55" s="9"/>
      <c r="U55" s="9"/>
      <c r="V55" s="9"/>
      <c r="W55" s="9"/>
      <c r="X55" s="9"/>
      <c r="Y55" s="9"/>
      <c r="AA55" s="1241"/>
      <c r="AB55" s="1096"/>
      <c r="AC55" s="217"/>
      <c r="AD55" s="1098"/>
      <c r="AE55" s="217"/>
      <c r="AF55" s="1098"/>
      <c r="AG55" s="153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299"/>
      <c r="AS55" s="299"/>
      <c r="AT55" s="1522"/>
      <c r="AU55" s="565"/>
      <c r="AV55" s="59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85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67"/>
      <c r="BY55" s="167"/>
    </row>
    <row r="56" spans="2:77" ht="14.25" customHeight="1">
      <c r="B56" s="126"/>
      <c r="C56" s="213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430"/>
      <c r="O56" s="126"/>
      <c r="R56" s="236" t="s">
        <v>513</v>
      </c>
      <c r="T56" s="2"/>
      <c r="U56" s="2" t="s">
        <v>514</v>
      </c>
      <c r="V56" s="1029"/>
      <c r="W56" s="10"/>
      <c r="AA56" s="1531"/>
      <c r="AB56" s="1098"/>
      <c r="AC56" s="217"/>
      <c r="AD56" s="167"/>
      <c r="AE56" s="217"/>
      <c r="AF56" s="1098"/>
      <c r="AG56" s="167"/>
      <c r="AH56" s="1216"/>
      <c r="AI56" s="186"/>
      <c r="AJ56" s="167"/>
      <c r="AK56" s="167"/>
      <c r="AL56" s="167"/>
      <c r="AM56" s="167"/>
      <c r="AN56" s="167"/>
      <c r="AO56" s="167"/>
      <c r="AP56" s="167"/>
      <c r="AQ56" s="167"/>
      <c r="AR56" s="299"/>
      <c r="AS56" s="299"/>
      <c r="AT56" s="1522"/>
      <c r="AU56" s="565"/>
      <c r="AV56" s="59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85"/>
      <c r="BN56" s="167"/>
      <c r="BO56" s="167"/>
      <c r="BP56" s="167"/>
      <c r="BQ56" s="167"/>
      <c r="BR56" s="167"/>
      <c r="BS56" s="167"/>
      <c r="BT56" s="167"/>
      <c r="BU56" s="167"/>
      <c r="BV56" s="167"/>
      <c r="BW56" s="167"/>
      <c r="BX56" s="167"/>
      <c r="BY56" s="167"/>
    </row>
    <row r="57" spans="2:77" ht="13.5" customHeight="1">
      <c r="B57" s="126"/>
      <c r="C57" s="213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430"/>
      <c r="O57" s="210" t="s">
        <v>132</v>
      </c>
      <c r="U57" s="57"/>
      <c r="V57" s="138"/>
      <c r="W57" s="75"/>
      <c r="AA57" s="153"/>
      <c r="AB57" s="1096"/>
      <c r="AC57" s="167"/>
      <c r="AD57" s="1098"/>
      <c r="AE57" s="217"/>
      <c r="AF57" s="1103"/>
      <c r="AG57" s="167"/>
      <c r="AH57" s="1216"/>
      <c r="AI57" s="167"/>
      <c r="AJ57" s="167"/>
      <c r="AK57" s="167"/>
      <c r="AL57" s="167"/>
      <c r="AM57" s="167"/>
      <c r="AN57" s="167"/>
      <c r="AO57" s="167"/>
      <c r="AP57" s="167"/>
      <c r="AQ57" s="167"/>
      <c r="AR57" s="299"/>
      <c r="AS57" s="299"/>
      <c r="AT57" s="1522"/>
      <c r="AU57" s="565"/>
      <c r="AV57" s="59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</row>
    <row r="58" spans="2:77" ht="13.5" customHeight="1">
      <c r="B58" s="126"/>
      <c r="C58" s="213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430"/>
      <c r="O58" s="1633" t="s">
        <v>557</v>
      </c>
      <c r="Q58" s="791" t="s">
        <v>516</v>
      </c>
      <c r="T58" s="600"/>
      <c r="U58" s="236" t="s">
        <v>517</v>
      </c>
      <c r="W58" s="138" t="s">
        <v>518</v>
      </c>
      <c r="AA58" s="153"/>
      <c r="AB58" s="1103"/>
      <c r="AC58" s="217"/>
      <c r="AD58" s="167"/>
      <c r="AE58" s="153"/>
      <c r="AF58" s="1096"/>
      <c r="AG58" s="167"/>
      <c r="AH58" s="1216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299"/>
      <c r="AT58" s="1522"/>
      <c r="AU58" s="565"/>
      <c r="AV58" s="59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485"/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  <c r="BX58" s="167"/>
      <c r="BY58" s="167"/>
    </row>
    <row r="59" spans="2:77" ht="17.25" customHeight="1">
      <c r="B59" s="126"/>
      <c r="C59" s="213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430"/>
      <c r="O59" s="126"/>
      <c r="AA59" s="1520"/>
      <c r="AB59" s="1098"/>
      <c r="AC59" s="1502"/>
      <c r="AD59" s="1098"/>
      <c r="AE59" s="167"/>
      <c r="AF59" s="1098"/>
      <c r="AG59" s="167"/>
      <c r="AH59" s="1216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7"/>
      <c r="BQ59" s="167"/>
      <c r="BR59" s="167"/>
      <c r="BS59" s="167"/>
      <c r="BT59" s="167"/>
      <c r="BU59" s="167"/>
      <c r="BV59" s="167"/>
      <c r="BW59" s="167"/>
      <c r="BX59" s="167"/>
      <c r="BY59" s="167"/>
    </row>
    <row r="60" spans="2:77" ht="13.5" customHeight="1">
      <c r="B60" s="126"/>
      <c r="C60" s="213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430"/>
      <c r="O60" s="1701" t="s">
        <v>519</v>
      </c>
      <c r="S60" s="605"/>
      <c r="T60" t="s">
        <v>545</v>
      </c>
      <c r="Y60" s="75"/>
      <c r="AA60" s="250"/>
      <c r="AB60" s="1098"/>
      <c r="AC60" s="167"/>
      <c r="AD60" s="1106"/>
      <c r="AE60" s="280"/>
      <c r="AF60" s="1098"/>
      <c r="AG60" s="137"/>
      <c r="AH60" s="1216"/>
      <c r="AI60" s="167"/>
      <c r="AJ60" s="186"/>
      <c r="AK60" s="153"/>
      <c r="AL60" s="13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85"/>
      <c r="BN60" s="167"/>
      <c r="BO60" s="167"/>
      <c r="BP60" s="167"/>
      <c r="BQ60" s="167"/>
      <c r="BR60" s="167"/>
      <c r="BS60" s="167"/>
      <c r="BT60" s="167"/>
      <c r="BU60" s="167"/>
      <c r="BV60" s="167"/>
      <c r="BW60" s="167"/>
      <c r="BX60" s="167"/>
      <c r="BY60" s="167"/>
    </row>
    <row r="61" spans="2:77" ht="15" customHeight="1" thickBot="1">
      <c r="B61" s="126"/>
      <c r="C61" s="71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430"/>
      <c r="O61" s="126"/>
      <c r="AA61" s="300"/>
      <c r="AB61" s="1098"/>
      <c r="AC61" s="217"/>
      <c r="AD61" s="167"/>
      <c r="AE61" s="153"/>
      <c r="AF61" s="1098"/>
      <c r="AG61" s="164"/>
      <c r="AH61" s="1216"/>
      <c r="AI61" s="167"/>
      <c r="AJ61" s="186"/>
      <c r="AK61" s="177"/>
      <c r="AL61" s="546"/>
      <c r="AM61" s="167"/>
      <c r="AN61" s="167"/>
      <c r="AO61" s="167"/>
      <c r="AP61" s="167"/>
      <c r="AQ61" s="262"/>
      <c r="AR61" s="167"/>
      <c r="AS61" s="167"/>
      <c r="AT61" s="167"/>
      <c r="AU61" s="189"/>
      <c r="AV61" s="167"/>
      <c r="AW61" s="300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85"/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  <c r="BX61" s="167"/>
      <c r="BY61" s="167"/>
    </row>
    <row r="62" spans="2:77" ht="16.5" customHeight="1" thickBot="1">
      <c r="B62" s="1818" t="s">
        <v>464</v>
      </c>
      <c r="C62" s="180"/>
      <c r="D62" s="205"/>
      <c r="E62" s="195" t="s">
        <v>258</v>
      </c>
      <c r="F62" s="198"/>
      <c r="G62" s="198"/>
      <c r="H62" s="198"/>
      <c r="I62" s="196"/>
      <c r="J62" s="196"/>
      <c r="K62" s="1641" t="s">
        <v>609</v>
      </c>
      <c r="L62" s="1730"/>
      <c r="M62" s="1731"/>
      <c r="N62" s="1430"/>
      <c r="O62" s="1726" t="s">
        <v>211</v>
      </c>
      <c r="P62" s="1200"/>
      <c r="Q62" s="1200"/>
      <c r="R62" s="86"/>
      <c r="S62" s="64"/>
      <c r="T62" s="64"/>
      <c r="U62" s="64"/>
      <c r="V62" s="64"/>
      <c r="W62" s="64"/>
      <c r="X62" s="64"/>
      <c r="Y62" s="45"/>
      <c r="AA62" s="300"/>
      <c r="AB62" s="1098"/>
      <c r="AC62" s="217"/>
      <c r="AD62" s="167"/>
      <c r="AE62" s="153"/>
      <c r="AF62" s="1098"/>
      <c r="AG62" s="164"/>
      <c r="AH62" s="1216"/>
      <c r="AI62" s="167"/>
      <c r="AJ62" s="186"/>
      <c r="AK62" s="153"/>
      <c r="AL62" s="137"/>
      <c r="AM62" s="284"/>
      <c r="AN62" s="167"/>
      <c r="AO62" s="167"/>
      <c r="AP62" s="167"/>
      <c r="AQ62" s="290"/>
      <c r="AR62" s="595"/>
      <c r="AS62" s="290"/>
      <c r="AT62" s="595"/>
      <c r="AU62" s="167"/>
      <c r="AV62" s="164"/>
      <c r="AW62" s="300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311"/>
      <c r="BM62" s="185"/>
      <c r="BN62" s="167"/>
      <c r="BO62" s="167"/>
      <c r="BP62" s="167"/>
      <c r="BQ62" s="167"/>
      <c r="BR62" s="167"/>
      <c r="BS62" s="167"/>
      <c r="BT62" s="167"/>
      <c r="BU62" s="167"/>
      <c r="BV62" s="167"/>
      <c r="BW62" s="167"/>
      <c r="BX62" s="167"/>
      <c r="BY62" s="167"/>
    </row>
    <row r="63" spans="2:77" ht="13.5" customHeight="1" thickBot="1">
      <c r="B63" s="1561" t="s">
        <v>305</v>
      </c>
      <c r="C63" s="146" t="s">
        <v>668</v>
      </c>
      <c r="D63" s="1886">
        <v>70</v>
      </c>
      <c r="E63" s="424" t="s">
        <v>133</v>
      </c>
      <c r="F63" s="283" t="s">
        <v>134</v>
      </c>
      <c r="G63" s="304" t="s">
        <v>135</v>
      </c>
      <c r="H63" s="419" t="s">
        <v>133</v>
      </c>
      <c r="I63" s="420" t="s">
        <v>134</v>
      </c>
      <c r="J63" s="457" t="s">
        <v>135</v>
      </c>
      <c r="K63" s="1644" t="s">
        <v>605</v>
      </c>
      <c r="L63" s="1672"/>
      <c r="M63" s="1673"/>
      <c r="N63" s="1430"/>
      <c r="O63" s="1732" t="s">
        <v>133</v>
      </c>
      <c r="P63" s="1258" t="s">
        <v>134</v>
      </c>
      <c r="Q63" s="1163" t="s">
        <v>135</v>
      </c>
      <c r="R63" s="64"/>
      <c r="S63" s="1036" t="s">
        <v>133</v>
      </c>
      <c r="T63" s="1036" t="s">
        <v>134</v>
      </c>
      <c r="U63" s="1163" t="s">
        <v>135</v>
      </c>
      <c r="V63" s="64"/>
      <c r="W63" s="1036" t="s">
        <v>133</v>
      </c>
      <c r="X63" s="1091" t="s">
        <v>134</v>
      </c>
      <c r="Y63" s="1092" t="s">
        <v>135</v>
      </c>
      <c r="AA63" s="1532"/>
      <c r="AB63" s="1099"/>
      <c r="AC63" s="217"/>
      <c r="AD63" s="1098"/>
      <c r="AE63" s="153"/>
      <c r="AF63" s="1098"/>
      <c r="AG63" s="164"/>
      <c r="AH63" s="1216"/>
      <c r="AI63" s="167"/>
      <c r="AJ63" s="186"/>
      <c r="AK63" s="153"/>
      <c r="AL63" s="137"/>
      <c r="AM63" s="167"/>
      <c r="AN63" s="167"/>
      <c r="AO63" s="167"/>
      <c r="AP63" s="153"/>
      <c r="AQ63" s="166"/>
      <c r="AR63" s="229"/>
      <c r="AS63" s="1322"/>
      <c r="AT63" s="596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281"/>
      <c r="BQ63" s="185"/>
      <c r="BR63" s="167"/>
      <c r="BS63" s="167"/>
      <c r="BT63" s="167"/>
      <c r="BU63" s="167"/>
      <c r="BV63" s="167"/>
      <c r="BW63" s="167"/>
      <c r="BX63" s="167"/>
      <c r="BY63" s="167"/>
    </row>
    <row r="64" spans="2:77" ht="14.25" customHeight="1" thickBot="1">
      <c r="B64" s="474"/>
      <c r="C64" s="1891" t="s">
        <v>666</v>
      </c>
      <c r="D64" s="1867"/>
      <c r="E64" s="227" t="s">
        <v>285</v>
      </c>
      <c r="F64" s="248">
        <v>69.599999999999994</v>
      </c>
      <c r="G64" s="442">
        <v>59.2</v>
      </c>
      <c r="H64" s="225" t="s">
        <v>98</v>
      </c>
      <c r="I64" s="226">
        <v>3</v>
      </c>
      <c r="J64" s="237">
        <v>3</v>
      </c>
      <c r="K64" s="460" t="s">
        <v>133</v>
      </c>
      <c r="L64" s="285" t="s">
        <v>134</v>
      </c>
      <c r="M64" s="286" t="s">
        <v>135</v>
      </c>
      <c r="N64" s="1430"/>
      <c r="O64" s="1733" t="s">
        <v>521</v>
      </c>
      <c r="P64" s="1040">
        <f>D69</f>
        <v>30</v>
      </c>
      <c r="Q64" s="1155">
        <f>D69</f>
        <v>30</v>
      </c>
      <c r="R64" s="9"/>
      <c r="S64" s="708" t="s">
        <v>98</v>
      </c>
      <c r="T64" s="1043">
        <f>I64</f>
        <v>3</v>
      </c>
      <c r="U64" s="1244">
        <f>J64</f>
        <v>3</v>
      </c>
      <c r="V64" s="9"/>
      <c r="W64" s="1067" t="s">
        <v>522</v>
      </c>
      <c r="X64" s="141"/>
      <c r="Y64" s="142"/>
      <c r="AA64" s="1532"/>
      <c r="AB64" s="1100"/>
      <c r="AC64" s="217"/>
      <c r="AD64" s="1098"/>
      <c r="AE64" s="153"/>
      <c r="AF64" s="1525"/>
      <c r="AG64" s="153"/>
      <c r="AH64" s="1216"/>
      <c r="AI64" s="167"/>
      <c r="AJ64" s="186"/>
      <c r="AK64" s="153"/>
      <c r="AL64" s="137"/>
      <c r="AM64" s="266"/>
      <c r="AN64" s="167"/>
      <c r="AO64" s="260"/>
      <c r="AP64" s="153"/>
      <c r="AQ64" s="148"/>
      <c r="AR64" s="255"/>
      <c r="AS64" s="1322"/>
      <c r="AT64" s="59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7"/>
      <c r="BQ64" s="185"/>
      <c r="BR64" s="167"/>
      <c r="BS64" s="167"/>
      <c r="BT64" s="167"/>
      <c r="BU64" s="167"/>
      <c r="BV64" s="167"/>
      <c r="BW64" s="167"/>
      <c r="BX64" s="167"/>
      <c r="BY64" s="167"/>
    </row>
    <row r="65" spans="2:77" ht="13.5" customHeight="1">
      <c r="B65" s="530" t="s">
        <v>256</v>
      </c>
      <c r="C65" s="531" t="s">
        <v>257</v>
      </c>
      <c r="D65" s="478" t="s">
        <v>222</v>
      </c>
      <c r="E65" s="512" t="s">
        <v>60</v>
      </c>
      <c r="F65" s="934">
        <v>149.34</v>
      </c>
      <c r="G65" s="594">
        <v>112</v>
      </c>
      <c r="H65" s="560" t="s">
        <v>103</v>
      </c>
      <c r="I65" s="552">
        <v>3</v>
      </c>
      <c r="J65" s="555">
        <v>3</v>
      </c>
      <c r="K65" s="227" t="s">
        <v>607</v>
      </c>
      <c r="L65" s="226">
        <v>15</v>
      </c>
      <c r="M65" s="252">
        <v>15</v>
      </c>
      <c r="N65" s="1430"/>
      <c r="O65" s="1734" t="s">
        <v>523</v>
      </c>
      <c r="P65" s="1043">
        <f>D68</f>
        <v>40</v>
      </c>
      <c r="Q65" s="1225">
        <f>D68</f>
        <v>40</v>
      </c>
      <c r="R65" s="9"/>
      <c r="S65" s="598" t="s">
        <v>103</v>
      </c>
      <c r="T65" s="1043">
        <f>I65</f>
        <v>3</v>
      </c>
      <c r="U65" s="1224">
        <f>J65</f>
        <v>3</v>
      </c>
      <c r="V65" s="9"/>
      <c r="W65" s="549" t="s">
        <v>527</v>
      </c>
      <c r="X65" s="1205"/>
      <c r="Y65" s="1144"/>
      <c r="AA65" s="300"/>
      <c r="AB65" s="167"/>
      <c r="AC65" s="217"/>
      <c r="AD65" s="1098"/>
      <c r="AE65" s="153"/>
      <c r="AF65" s="167"/>
      <c r="AG65" s="153"/>
      <c r="AH65" s="1216"/>
      <c r="AI65" s="167"/>
      <c r="AJ65" s="186"/>
      <c r="AK65" s="153"/>
      <c r="AL65" s="137"/>
      <c r="AM65" s="167"/>
      <c r="AN65" s="300"/>
      <c r="AO65" s="167"/>
      <c r="AP65" s="153"/>
      <c r="AQ65" s="148"/>
      <c r="AR65" s="255"/>
      <c r="AS65" s="1322"/>
      <c r="AT65" s="59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7"/>
      <c r="BQ65" s="185"/>
      <c r="BR65" s="167"/>
      <c r="BS65" s="167"/>
      <c r="BT65" s="167"/>
      <c r="BU65" s="167"/>
      <c r="BV65" s="167"/>
      <c r="BW65" s="167"/>
      <c r="BX65" s="167"/>
      <c r="BY65" s="167"/>
    </row>
    <row r="66" spans="2:77" ht="14.25" customHeight="1">
      <c r="B66" s="571" t="s">
        <v>15</v>
      </c>
      <c r="C66" s="573" t="s">
        <v>328</v>
      </c>
      <c r="D66" s="1711">
        <v>190</v>
      </c>
      <c r="E66" s="512" t="s">
        <v>458</v>
      </c>
      <c r="F66" s="1443">
        <v>13.44</v>
      </c>
      <c r="G66" s="1921">
        <v>11.2</v>
      </c>
      <c r="H66" s="570" t="s">
        <v>491</v>
      </c>
      <c r="I66" s="468">
        <v>7.7000000000000002E-3</v>
      </c>
      <c r="J66" s="390">
        <v>7.7000000000000002E-3</v>
      </c>
      <c r="K66" s="543" t="s">
        <v>65</v>
      </c>
      <c r="L66" s="542">
        <v>5</v>
      </c>
      <c r="M66" s="545">
        <v>5</v>
      </c>
      <c r="N66" s="1430"/>
      <c r="O66" s="381" t="s">
        <v>60</v>
      </c>
      <c r="P66" s="1054">
        <f>F65</f>
        <v>149.34</v>
      </c>
      <c r="Q66" s="1234">
        <f>G65</f>
        <v>112</v>
      </c>
      <c r="R66" s="9"/>
      <c r="S66" s="598" t="s">
        <v>65</v>
      </c>
      <c r="T66" s="1043">
        <f>L66</f>
        <v>5</v>
      </c>
      <c r="U66" s="1244">
        <f>M66</f>
        <v>5</v>
      </c>
      <c r="V66" s="9"/>
      <c r="W66" s="1045" t="s">
        <v>118</v>
      </c>
      <c r="X66" s="1043">
        <f>F67</f>
        <v>6.72</v>
      </c>
      <c r="Y66" s="1144">
        <f>G67</f>
        <v>6.72</v>
      </c>
      <c r="AA66" s="1532"/>
      <c r="AB66" s="167"/>
      <c r="AC66" s="153"/>
      <c r="AD66" s="167"/>
      <c r="AE66" s="153"/>
      <c r="AF66" s="167"/>
      <c r="AG66" s="153"/>
      <c r="AH66" s="1216"/>
      <c r="AI66" s="167"/>
      <c r="AJ66" s="190"/>
      <c r="AK66" s="153"/>
      <c r="AL66" s="137"/>
      <c r="AM66" s="164"/>
      <c r="AN66" s="300"/>
      <c r="AO66" s="167"/>
      <c r="AP66" s="153"/>
      <c r="AQ66" s="148"/>
      <c r="AR66" s="255"/>
      <c r="AS66" s="1322"/>
      <c r="AT66" s="597"/>
      <c r="AU66" s="167"/>
      <c r="AV66" s="167"/>
      <c r="AW66" s="167"/>
      <c r="AX66" s="167"/>
      <c r="AY66" s="262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7"/>
      <c r="BQ66" s="185"/>
      <c r="BR66" s="167"/>
      <c r="BS66" s="167"/>
      <c r="BT66" s="167"/>
      <c r="BU66" s="167"/>
      <c r="BV66" s="167"/>
      <c r="BW66" s="167"/>
      <c r="BX66" s="167"/>
      <c r="BY66" s="167"/>
    </row>
    <row r="67" spans="2:77" ht="15" thickBot="1">
      <c r="B67" s="362"/>
      <c r="C67" s="361" t="s">
        <v>605</v>
      </c>
      <c r="D67" s="1647"/>
      <c r="E67" s="512" t="s">
        <v>118</v>
      </c>
      <c r="F67" s="558">
        <v>6.72</v>
      </c>
      <c r="G67" s="987">
        <v>6.72</v>
      </c>
      <c r="H67" s="560" t="s">
        <v>68</v>
      </c>
      <c r="I67" s="552">
        <v>0.73</v>
      </c>
      <c r="J67" s="555">
        <v>0.73</v>
      </c>
      <c r="K67" s="512" t="s">
        <v>608</v>
      </c>
      <c r="L67" s="550">
        <v>0.19</v>
      </c>
      <c r="M67" s="567">
        <v>0.19</v>
      </c>
      <c r="N67" s="1430"/>
      <c r="O67" s="1710" t="s">
        <v>525</v>
      </c>
      <c r="P67" s="1054">
        <f>X69</f>
        <v>93.8</v>
      </c>
      <c r="Q67" s="1228">
        <f>Y69</f>
        <v>87.92</v>
      </c>
      <c r="R67" s="9"/>
      <c r="S67" s="1320" t="s">
        <v>68</v>
      </c>
      <c r="T67" s="1271">
        <f>I67</f>
        <v>0.73</v>
      </c>
      <c r="U67" s="1224">
        <f>J67</f>
        <v>0.73</v>
      </c>
      <c r="V67" s="9"/>
      <c r="W67" s="1046" t="s">
        <v>101</v>
      </c>
      <c r="X67" s="1043">
        <f>F66</f>
        <v>13.44</v>
      </c>
      <c r="Y67" s="1145">
        <f>G66</f>
        <v>11.2</v>
      </c>
      <c r="AA67" s="1532"/>
      <c r="AB67" s="1099"/>
      <c r="AC67" s="217"/>
      <c r="AD67" s="167"/>
      <c r="AE67" s="153"/>
      <c r="AF67" s="1103"/>
      <c r="AG67" s="153"/>
      <c r="AH67" s="1216"/>
      <c r="AI67" s="167"/>
      <c r="AJ67" s="153"/>
      <c r="AK67" s="181"/>
      <c r="AL67" s="302"/>
      <c r="AM67" s="167"/>
      <c r="AN67" s="167"/>
      <c r="AO67" s="167"/>
      <c r="AP67" s="170"/>
      <c r="AQ67" s="148"/>
      <c r="AR67" s="255"/>
      <c r="AS67" s="1322"/>
      <c r="AT67" s="597"/>
      <c r="AU67" s="167"/>
      <c r="AV67" s="167"/>
      <c r="AW67" s="167"/>
      <c r="AX67" s="284"/>
      <c r="AY67" s="289"/>
      <c r="AZ67" s="290"/>
      <c r="BA67" s="284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7"/>
      <c r="BQ67" s="185"/>
      <c r="BR67" s="167"/>
      <c r="BS67" s="167"/>
      <c r="BT67" s="167"/>
      <c r="BU67" s="167"/>
      <c r="BV67" s="167"/>
      <c r="BW67" s="167"/>
      <c r="BX67" s="167"/>
      <c r="BY67" s="167"/>
    </row>
    <row r="68" spans="2:77" ht="15" thickBot="1">
      <c r="B68" s="530" t="s">
        <v>10</v>
      </c>
      <c r="C68" s="531" t="s">
        <v>11</v>
      </c>
      <c r="D68" s="683">
        <v>40</v>
      </c>
      <c r="E68" s="1868" t="s">
        <v>667</v>
      </c>
      <c r="F68" s="201"/>
      <c r="G68" s="179"/>
      <c r="H68" s="1449" t="s">
        <v>494</v>
      </c>
      <c r="I68" s="1441">
        <v>1.7</v>
      </c>
      <c r="J68" s="1442">
        <v>1.7</v>
      </c>
      <c r="K68" s="543" t="s">
        <v>97</v>
      </c>
      <c r="L68" s="542">
        <v>190</v>
      </c>
      <c r="M68" s="545">
        <v>190</v>
      </c>
      <c r="N68" s="1430"/>
      <c r="O68" s="1713" t="s">
        <v>589</v>
      </c>
      <c r="P68" s="1055">
        <f>L65</f>
        <v>15</v>
      </c>
      <c r="Q68" s="1155">
        <f>M65</f>
        <v>15</v>
      </c>
      <c r="R68" s="9"/>
      <c r="S68" s="988" t="s">
        <v>492</v>
      </c>
      <c r="T68" s="1123">
        <f>T69+T70+T71</f>
        <v>1.8976999999999999</v>
      </c>
      <c r="U68" s="1224">
        <f>U69+U71+U70</f>
        <v>1.8976999999999999</v>
      </c>
      <c r="V68" s="9"/>
      <c r="W68" s="1046" t="s">
        <v>531</v>
      </c>
      <c r="X68" s="1054">
        <f>F70</f>
        <v>73.64</v>
      </c>
      <c r="Y68" s="1165">
        <f>G70</f>
        <v>70</v>
      </c>
      <c r="AA68" s="1532"/>
      <c r="AB68" s="1101"/>
      <c r="AC68" s="217"/>
      <c r="AD68" s="1098"/>
      <c r="AE68" s="153"/>
      <c r="AF68" s="167"/>
      <c r="AG68" s="153"/>
      <c r="AH68" s="1216"/>
      <c r="AI68" s="167"/>
      <c r="AJ68" s="153"/>
      <c r="AK68" s="172"/>
      <c r="AL68" s="192"/>
      <c r="AM68" s="167"/>
      <c r="AN68" s="167"/>
      <c r="AO68" s="167"/>
      <c r="AP68" s="170"/>
      <c r="AQ68" s="166"/>
      <c r="AR68" s="255"/>
      <c r="AS68" s="1322"/>
      <c r="AT68" s="597"/>
      <c r="AU68" s="167"/>
      <c r="AV68" s="167"/>
      <c r="AW68" s="167"/>
      <c r="AX68" s="255"/>
      <c r="AY68" s="164"/>
      <c r="AZ68" s="166"/>
      <c r="BA68" s="229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7"/>
      <c r="BQ68" s="185"/>
      <c r="BR68" s="167"/>
      <c r="BS68" s="167"/>
      <c r="BT68" s="167"/>
      <c r="BU68" s="167"/>
      <c r="BV68" s="167"/>
      <c r="BW68" s="167"/>
      <c r="BX68" s="167"/>
      <c r="BY68" s="167"/>
    </row>
    <row r="69" spans="2:77" ht="15" thickBot="1">
      <c r="B69" s="530" t="s">
        <v>10</v>
      </c>
      <c r="C69" s="531" t="s">
        <v>510</v>
      </c>
      <c r="D69" s="478">
        <v>30</v>
      </c>
      <c r="E69" s="412" t="s">
        <v>133</v>
      </c>
      <c r="F69" s="413" t="s">
        <v>134</v>
      </c>
      <c r="G69" s="1012" t="s">
        <v>135</v>
      </c>
      <c r="H69" s="1919"/>
      <c r="I69" s="1920"/>
      <c r="J69" s="1920"/>
      <c r="K69" s="1424"/>
      <c r="L69" s="1333"/>
      <c r="M69" s="1426"/>
      <c r="N69" s="1430"/>
      <c r="O69" s="1736" t="s">
        <v>285</v>
      </c>
      <c r="P69" s="1052">
        <f>F64</f>
        <v>69.599999999999994</v>
      </c>
      <c r="Q69" s="1155">
        <f>G64</f>
        <v>59.2</v>
      </c>
      <c r="R69" s="9"/>
      <c r="S69" s="989" t="s">
        <v>455</v>
      </c>
      <c r="T69" s="1124">
        <f>I66</f>
        <v>7.7000000000000002E-3</v>
      </c>
      <c r="U69" s="1224">
        <f>J66</f>
        <v>7.7000000000000002E-3</v>
      </c>
      <c r="V69" s="9"/>
      <c r="W69" s="1049" t="s">
        <v>526</v>
      </c>
      <c r="X69" s="1084">
        <f>SUM(X65:X68)</f>
        <v>93.8</v>
      </c>
      <c r="Y69" s="1135">
        <f>SUM(Y65:Y68)</f>
        <v>87.92</v>
      </c>
      <c r="AA69" s="1532"/>
      <c r="AB69" s="167"/>
      <c r="AC69" s="178"/>
      <c r="AD69" s="167"/>
      <c r="AE69" s="153"/>
      <c r="AF69" s="1098"/>
      <c r="AG69" s="153"/>
      <c r="AH69" s="1216"/>
      <c r="AI69" s="167"/>
      <c r="AJ69" s="153"/>
      <c r="AK69" s="148"/>
      <c r="AL69" s="192"/>
      <c r="AM69" s="167"/>
      <c r="AN69" s="167"/>
      <c r="AO69" s="166"/>
      <c r="AP69" s="170"/>
      <c r="AQ69" s="166"/>
      <c r="AR69" s="255"/>
      <c r="AS69" s="1322"/>
      <c r="AT69" s="597"/>
      <c r="AU69" s="167"/>
      <c r="AV69" s="167"/>
      <c r="AW69" s="167"/>
      <c r="AX69" s="255"/>
      <c r="AY69" s="164"/>
      <c r="AZ69" s="166"/>
      <c r="BA69" s="229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7"/>
      <c r="BQ69" s="185"/>
      <c r="BR69" s="167"/>
      <c r="BS69" s="167"/>
      <c r="BT69" s="167"/>
      <c r="BU69" s="167"/>
      <c r="BV69" s="167"/>
      <c r="BW69" s="167"/>
      <c r="BX69" s="167"/>
      <c r="BY69" s="167"/>
    </row>
    <row r="70" spans="2:77">
      <c r="B70" s="156"/>
      <c r="C70" s="159"/>
      <c r="D70" s="155"/>
      <c r="E70" s="1632" t="s">
        <v>616</v>
      </c>
      <c r="F70" s="1922">
        <v>73.64</v>
      </c>
      <c r="G70" s="1923">
        <v>70</v>
      </c>
      <c r="H70" s="1916"/>
      <c r="I70" s="87"/>
      <c r="J70" s="1917"/>
      <c r="K70" s="156"/>
      <c r="L70" s="167"/>
      <c r="M70" s="155"/>
      <c r="N70" s="1430"/>
      <c r="O70" s="156"/>
      <c r="P70" s="9"/>
      <c r="Q70" s="9"/>
      <c r="R70" s="9"/>
      <c r="S70" s="990" t="s">
        <v>494</v>
      </c>
      <c r="T70" s="1124">
        <f>I68</f>
        <v>1.7</v>
      </c>
      <c r="U70" s="1224">
        <f>J68</f>
        <v>1.7</v>
      </c>
      <c r="V70" s="9"/>
      <c r="W70" s="9"/>
      <c r="X70" s="9"/>
      <c r="Y70" s="67"/>
      <c r="AA70" s="1532"/>
      <c r="AB70" s="1099"/>
      <c r="AC70" s="217"/>
      <c r="AD70" s="1098"/>
      <c r="AE70" s="153"/>
      <c r="AF70" s="1098"/>
      <c r="AG70" s="153"/>
      <c r="AH70" s="1216"/>
      <c r="AI70" s="167"/>
      <c r="AJ70" s="164"/>
      <c r="AK70" s="166"/>
      <c r="AL70" s="192"/>
      <c r="AM70" s="167"/>
      <c r="AN70" s="167"/>
      <c r="AO70" s="405"/>
      <c r="AP70" s="164"/>
      <c r="AQ70" s="166"/>
      <c r="AR70" s="446"/>
      <c r="AS70" s="1322"/>
      <c r="AT70" s="597"/>
      <c r="AU70" s="167"/>
      <c r="AV70" s="167"/>
      <c r="AW70" s="167"/>
      <c r="AX70" s="255"/>
      <c r="AY70" s="164"/>
      <c r="AZ70" s="166"/>
      <c r="BA70" s="229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7"/>
      <c r="BQ70" s="185"/>
      <c r="BR70" s="167"/>
      <c r="BS70" s="167"/>
      <c r="BT70" s="167"/>
      <c r="BU70" s="167"/>
      <c r="BV70" s="167"/>
      <c r="BW70" s="167"/>
      <c r="BX70" s="167"/>
      <c r="BY70" s="167"/>
    </row>
    <row r="71" spans="2:77" ht="15" thickBot="1">
      <c r="B71" s="156"/>
      <c r="C71" s="159"/>
      <c r="D71" s="155"/>
      <c r="E71" s="962" t="s">
        <v>686</v>
      </c>
      <c r="F71" s="963"/>
      <c r="G71" s="1924"/>
      <c r="H71" s="1918"/>
      <c r="I71" s="9"/>
      <c r="J71" s="9"/>
      <c r="K71" s="156"/>
      <c r="L71" s="167"/>
      <c r="M71" s="155"/>
      <c r="N71" s="1430"/>
      <c r="O71" s="157"/>
      <c r="P71" s="30"/>
      <c r="Q71" s="30"/>
      <c r="R71" s="30"/>
      <c r="S71" s="1327" t="s">
        <v>206</v>
      </c>
      <c r="T71" s="1328">
        <f>L67</f>
        <v>0.19</v>
      </c>
      <c r="U71" s="1329">
        <f>M67</f>
        <v>0.19</v>
      </c>
      <c r="V71" s="30"/>
      <c r="W71" s="1286" t="s">
        <v>97</v>
      </c>
      <c r="X71" s="1287">
        <f>L68</f>
        <v>190</v>
      </c>
      <c r="Y71" s="1288">
        <f>M68</f>
        <v>190</v>
      </c>
      <c r="AA71" s="1532"/>
      <c r="AB71" s="1096"/>
      <c r="AC71" s="292"/>
      <c r="AD71" s="167"/>
      <c r="AE71" s="153"/>
      <c r="AF71" s="1098"/>
      <c r="AG71" s="153"/>
      <c r="AH71" s="1216"/>
      <c r="AI71" s="167"/>
      <c r="AJ71" s="153"/>
      <c r="AK71" s="148"/>
      <c r="AL71" s="192"/>
      <c r="AM71" s="167"/>
      <c r="AN71" s="167"/>
      <c r="AO71" s="166"/>
      <c r="AP71" s="164"/>
      <c r="AQ71" s="166"/>
      <c r="AR71" s="446"/>
      <c r="AS71" s="1322"/>
      <c r="AT71" s="597"/>
      <c r="AU71" s="167"/>
      <c r="AV71" s="167"/>
      <c r="AW71" s="167"/>
      <c r="AX71" s="255"/>
      <c r="AY71" s="170"/>
      <c r="AZ71" s="171"/>
      <c r="BA71" s="28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7"/>
      <c r="BQ71" s="185"/>
      <c r="BR71" s="167"/>
      <c r="BS71" s="167"/>
      <c r="BT71" s="167"/>
      <c r="BU71" s="167"/>
      <c r="BV71" s="167"/>
      <c r="BW71" s="167"/>
      <c r="BX71" s="167"/>
      <c r="BY71" s="167"/>
    </row>
    <row r="72" spans="2:77" ht="16.2" thickBot="1">
      <c r="B72" s="157"/>
      <c r="C72" s="364"/>
      <c r="D72" s="158"/>
      <c r="E72" s="1582"/>
      <c r="F72" s="1914">
        <v>77</v>
      </c>
      <c r="G72" s="1915"/>
      <c r="H72" s="165"/>
      <c r="I72" s="165"/>
      <c r="J72" s="165"/>
      <c r="K72" s="157"/>
      <c r="L72" s="165"/>
      <c r="M72" s="158"/>
      <c r="N72" s="1430"/>
      <c r="O72" s="126"/>
      <c r="Q72" s="9"/>
      <c r="R72" s="9"/>
      <c r="S72" s="9"/>
      <c r="T72" s="9"/>
      <c r="U72" s="9"/>
      <c r="V72" s="9"/>
      <c r="AA72" s="1532"/>
      <c r="AB72" s="1102"/>
      <c r="AC72" s="217"/>
      <c r="AD72" s="1098"/>
      <c r="AE72" s="217"/>
      <c r="AF72" s="1098"/>
      <c r="AG72" s="222"/>
      <c r="AH72" s="1216"/>
      <c r="AI72" s="167"/>
      <c r="AJ72" s="153"/>
      <c r="AK72" s="166"/>
      <c r="AL72" s="192"/>
      <c r="AM72" s="167"/>
      <c r="AN72" s="167"/>
      <c r="AO72" s="166"/>
      <c r="AP72" s="164"/>
      <c r="AQ72" s="166"/>
      <c r="AR72" s="229"/>
      <c r="AS72" s="1322"/>
      <c r="AT72" s="597"/>
      <c r="AU72" s="167"/>
      <c r="AV72" s="167"/>
      <c r="AW72" s="167"/>
      <c r="AX72" s="255"/>
      <c r="AY72" s="403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7"/>
      <c r="BQ72" s="185"/>
      <c r="BR72" s="167"/>
      <c r="BS72" s="167"/>
      <c r="BT72" s="167"/>
      <c r="BU72" s="167"/>
      <c r="BV72" s="167"/>
      <c r="BW72" s="167"/>
      <c r="BX72" s="167"/>
      <c r="BY72" s="167"/>
    </row>
    <row r="73" spans="2:77" ht="15.6">
      <c r="B73" s="126"/>
      <c r="C73" s="213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430"/>
      <c r="O73" s="126"/>
      <c r="Q73" s="9"/>
      <c r="R73" s="9"/>
      <c r="S73" s="9"/>
      <c r="T73" s="9"/>
      <c r="U73" s="9"/>
      <c r="V73" s="9"/>
      <c r="W73" s="9"/>
      <c r="X73" s="9"/>
      <c r="Y73" s="9"/>
      <c r="AA73" s="1532"/>
      <c r="AB73" s="167"/>
      <c r="AC73" s="217"/>
      <c r="AD73" s="1098"/>
      <c r="AE73" s="217"/>
      <c r="AF73" s="1098"/>
      <c r="AG73" s="153"/>
      <c r="AH73" s="1216"/>
      <c r="AI73" s="167"/>
      <c r="AJ73" s="153"/>
      <c r="AK73" s="148"/>
      <c r="AL73" s="192"/>
      <c r="AM73" s="167"/>
      <c r="AN73" s="167"/>
      <c r="AO73" s="192"/>
      <c r="AP73" s="299"/>
      <c r="AQ73" s="299"/>
      <c r="AR73" s="1522"/>
      <c r="AS73" s="565"/>
      <c r="AT73" s="597"/>
      <c r="AU73" s="167"/>
      <c r="AV73" s="167"/>
      <c r="AW73" s="167"/>
      <c r="AX73" s="255"/>
      <c r="AY73" s="289"/>
      <c r="AZ73" s="290"/>
      <c r="BA73" s="284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85"/>
      <c r="BN73" s="167"/>
      <c r="BO73" s="167"/>
      <c r="BP73" s="167"/>
      <c r="BQ73" s="185"/>
      <c r="BR73" s="167"/>
      <c r="BS73" s="167"/>
      <c r="BT73" s="167"/>
      <c r="BU73" s="167"/>
      <c r="BV73" s="167"/>
      <c r="BW73" s="167"/>
      <c r="BX73" s="167"/>
      <c r="BY73" s="167"/>
    </row>
    <row r="74" spans="2:77" ht="15.6">
      <c r="B74" s="126"/>
      <c r="C74" s="213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430"/>
      <c r="O74" s="126"/>
      <c r="R74" s="9"/>
      <c r="S74" s="9"/>
      <c r="T74" s="9"/>
      <c r="U74" s="9"/>
      <c r="V74" s="9"/>
      <c r="W74" s="9"/>
      <c r="X74" s="9"/>
      <c r="Y74" s="9"/>
      <c r="AA74" s="1532"/>
      <c r="AB74" s="1096"/>
      <c r="AC74" s="217"/>
      <c r="AD74" s="1098"/>
      <c r="AE74" s="217"/>
      <c r="AF74" s="167"/>
      <c r="AG74" s="167"/>
      <c r="AH74" s="1216"/>
      <c r="AI74" s="167"/>
      <c r="AJ74" s="170"/>
      <c r="AK74" s="173"/>
      <c r="AL74" s="192"/>
      <c r="AM74" s="167"/>
      <c r="AN74" s="167"/>
      <c r="AO74" s="167"/>
      <c r="AP74" s="299"/>
      <c r="AQ74" s="299"/>
      <c r="AR74" s="1522"/>
      <c r="AS74" s="565"/>
      <c r="AT74" s="597"/>
      <c r="AU74" s="167"/>
      <c r="AV74" s="167"/>
      <c r="AW74" s="167"/>
      <c r="AX74" s="404"/>
      <c r="AY74" s="164"/>
      <c r="AZ74" s="166"/>
      <c r="BA74" s="229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85"/>
      <c r="BN74" s="167"/>
      <c r="BO74" s="167"/>
      <c r="BP74" s="167"/>
      <c r="BQ74" s="185"/>
      <c r="BR74" s="167"/>
      <c r="BS74" s="167"/>
      <c r="BT74" s="167"/>
      <c r="BU74" s="167"/>
      <c r="BV74" s="167"/>
      <c r="BW74" s="167"/>
      <c r="BX74" s="167"/>
      <c r="BY74" s="167"/>
    </row>
    <row r="75" spans="2:77" ht="15.6">
      <c r="B75" s="126"/>
      <c r="C75" s="213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430"/>
      <c r="O75" s="167"/>
      <c r="P75" s="9"/>
      <c r="Q75" s="9"/>
      <c r="R75" s="9"/>
      <c r="S75" s="9"/>
      <c r="T75" s="9"/>
      <c r="U75" s="9"/>
      <c r="V75" s="9"/>
      <c r="W75" s="9"/>
      <c r="X75" s="9"/>
      <c r="Y75" s="9"/>
      <c r="AA75" s="1533"/>
      <c r="AB75" s="1098"/>
      <c r="AC75" s="153"/>
      <c r="AD75" s="1525"/>
      <c r="AE75" s="217"/>
      <c r="AF75" s="1098"/>
      <c r="AG75" s="153"/>
      <c r="AH75" s="167"/>
      <c r="AI75" s="167"/>
      <c r="AJ75" s="167"/>
      <c r="AK75" s="167"/>
      <c r="AL75" s="192"/>
      <c r="AM75" s="167"/>
      <c r="AN75" s="167"/>
      <c r="AO75" s="153"/>
      <c r="AP75" s="299"/>
      <c r="AQ75" s="299"/>
      <c r="AR75" s="1522"/>
      <c r="AS75" s="565"/>
      <c r="AT75" s="597"/>
      <c r="AU75" s="167"/>
      <c r="AV75" s="167"/>
      <c r="AW75" s="167"/>
      <c r="AX75" s="296"/>
      <c r="AY75" s="164"/>
      <c r="AZ75" s="166"/>
      <c r="BA75" s="229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85"/>
      <c r="BN75" s="167"/>
      <c r="BO75" s="167"/>
      <c r="BP75" s="186"/>
      <c r="BQ75" s="153"/>
      <c r="BR75" s="148"/>
      <c r="BS75" s="167"/>
      <c r="BT75" s="167"/>
      <c r="BU75" s="167"/>
      <c r="BV75" s="167"/>
      <c r="BW75" s="167"/>
      <c r="BX75" s="167"/>
      <c r="BY75" s="167"/>
    </row>
    <row r="76" spans="2:77" ht="17.25" customHeight="1">
      <c r="B76" s="126"/>
      <c r="C76" s="213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430"/>
      <c r="O76" s="217"/>
      <c r="P76" s="1125"/>
      <c r="Q76" s="1097"/>
      <c r="R76" s="9"/>
      <c r="S76" s="9"/>
      <c r="T76" s="9"/>
      <c r="U76" s="9"/>
      <c r="V76" s="9"/>
      <c r="W76" s="9"/>
      <c r="X76" s="9"/>
      <c r="Y76" s="9"/>
      <c r="AA76" s="153"/>
      <c r="AB76" s="1096"/>
      <c r="AC76" s="1511"/>
      <c r="AD76" s="1098"/>
      <c r="AE76" s="217"/>
      <c r="AF76" s="167"/>
      <c r="AG76" s="167"/>
      <c r="AH76" s="1216"/>
      <c r="AI76" s="167"/>
      <c r="AJ76" s="540"/>
      <c r="AK76" s="540"/>
      <c r="AL76" s="192"/>
      <c r="AM76" s="167"/>
      <c r="AN76" s="167"/>
      <c r="AO76" s="153"/>
      <c r="AP76" s="299"/>
      <c r="AQ76" s="299"/>
      <c r="AR76" s="1522"/>
      <c r="AS76" s="565"/>
      <c r="AT76" s="597"/>
      <c r="AU76" s="167"/>
      <c r="AV76" s="167"/>
      <c r="AW76" s="167"/>
      <c r="AX76" s="255"/>
      <c r="AY76" s="164"/>
      <c r="AZ76" s="166"/>
      <c r="BA76" s="229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86"/>
      <c r="BM76" s="153"/>
      <c r="BN76" s="148"/>
      <c r="BO76" s="167"/>
      <c r="BP76" s="186"/>
      <c r="BQ76" s="217"/>
      <c r="BR76" s="148"/>
      <c r="BS76" s="167"/>
      <c r="BT76" s="167"/>
      <c r="BU76" s="167"/>
      <c r="BV76" s="167"/>
      <c r="BW76" s="167"/>
      <c r="BX76" s="167"/>
      <c r="BY76" s="167"/>
    </row>
    <row r="77" spans="2:77" ht="16.2" thickBot="1">
      <c r="B77" s="126"/>
      <c r="C77" s="213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430"/>
      <c r="O77" s="126"/>
      <c r="AA77" s="153"/>
      <c r="AB77" s="1103"/>
      <c r="AC77" s="1519"/>
      <c r="AD77" s="1098"/>
      <c r="AE77" s="153"/>
      <c r="AF77" s="167"/>
      <c r="AG77" s="167"/>
      <c r="AH77" s="1216"/>
      <c r="AI77" s="167"/>
      <c r="AJ77" s="1501"/>
      <c r="AK77" s="1501"/>
      <c r="AL77" s="192"/>
      <c r="AM77" s="167"/>
      <c r="AN77" s="167"/>
      <c r="AO77" s="170"/>
      <c r="AP77" s="299"/>
      <c r="AQ77" s="299"/>
      <c r="AR77" s="1522"/>
      <c r="AS77" s="565"/>
      <c r="AT77" s="597"/>
      <c r="AU77" s="167"/>
      <c r="AV77" s="167"/>
      <c r="AW77" s="167"/>
      <c r="AX77" s="167"/>
      <c r="AY77" s="164"/>
      <c r="AZ77" s="166"/>
      <c r="BA77" s="229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86"/>
      <c r="BM77" s="217"/>
      <c r="BN77" s="148"/>
      <c r="BO77" s="167"/>
      <c r="BP77" s="167"/>
      <c r="BQ77" s="167"/>
      <c r="BR77" s="167"/>
      <c r="BS77" s="167"/>
      <c r="BT77" s="167"/>
      <c r="BU77" s="167"/>
      <c r="BV77" s="167"/>
      <c r="BW77" s="167"/>
      <c r="BX77" s="167"/>
      <c r="BY77" s="167"/>
    </row>
    <row r="78" spans="2:77" ht="16.2" thickBot="1">
      <c r="B78" s="126"/>
      <c r="C78" s="213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430"/>
      <c r="O78" s="1707" t="s">
        <v>213</v>
      </c>
      <c r="P78" s="1032"/>
      <c r="Q78" s="1032"/>
      <c r="R78" s="930"/>
      <c r="S78" s="36"/>
      <c r="T78" s="36"/>
      <c r="U78" s="36"/>
      <c r="V78" s="36"/>
      <c r="W78" s="36"/>
      <c r="X78" s="36"/>
      <c r="Y78" s="40"/>
      <c r="AA78" s="167"/>
      <c r="AB78" s="1098"/>
      <c r="AC78" s="167"/>
      <c r="AD78" s="1098"/>
      <c r="AE78" s="188"/>
      <c r="AF78" s="167"/>
      <c r="AG78" s="167"/>
      <c r="AH78" s="1216"/>
      <c r="AI78" s="167"/>
      <c r="AJ78" s="1501"/>
      <c r="AK78" s="1501"/>
      <c r="AL78" s="192"/>
      <c r="AM78" s="167"/>
      <c r="AN78" s="167"/>
      <c r="AO78" s="170"/>
      <c r="AP78" s="167"/>
      <c r="AQ78" s="299"/>
      <c r="AR78" s="1522"/>
      <c r="AS78" s="565"/>
      <c r="AT78" s="59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7"/>
      <c r="BQ78" s="167"/>
      <c r="BR78" s="167"/>
      <c r="BS78" s="167"/>
      <c r="BT78" s="167"/>
      <c r="BU78" s="167"/>
      <c r="BV78" s="167"/>
      <c r="BW78" s="167"/>
      <c r="BX78" s="167"/>
      <c r="BY78" s="167"/>
    </row>
    <row r="79" spans="2:77" ht="15" thickBot="1">
      <c r="B79" s="126"/>
      <c r="C79" s="213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430"/>
      <c r="O79" s="1709" t="s">
        <v>133</v>
      </c>
      <c r="P79" s="1034" t="s">
        <v>134</v>
      </c>
      <c r="Q79" s="1035" t="s">
        <v>135</v>
      </c>
      <c r="R79" s="64"/>
      <c r="S79" s="1036" t="s">
        <v>133</v>
      </c>
      <c r="T79" s="1036" t="s">
        <v>134</v>
      </c>
      <c r="U79" s="1037" t="s">
        <v>135</v>
      </c>
      <c r="V79" s="64"/>
      <c r="W79" s="1036" t="s">
        <v>133</v>
      </c>
      <c r="X79" s="1036" t="s">
        <v>134</v>
      </c>
      <c r="Y79" s="1037" t="s">
        <v>135</v>
      </c>
      <c r="AA79" s="1520"/>
      <c r="AB79" s="1098"/>
      <c r="AC79" s="167"/>
      <c r="AD79" s="1098"/>
      <c r="AE79" s="153"/>
      <c r="AF79" s="167"/>
      <c r="AG79" s="153"/>
      <c r="AH79" s="1215"/>
      <c r="AI79" s="167"/>
      <c r="AJ79" s="1501"/>
      <c r="AK79" s="1501"/>
      <c r="AL79" s="192"/>
      <c r="AM79" s="167"/>
      <c r="AN79" s="167"/>
      <c r="AO79" s="167"/>
      <c r="AP79" s="167"/>
      <c r="AQ79" s="167"/>
      <c r="AR79" s="148"/>
      <c r="AS79" s="164"/>
      <c r="AT79" s="166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7"/>
      <c r="BQ79" s="167"/>
      <c r="BR79" s="167"/>
      <c r="BS79" s="167"/>
      <c r="BT79" s="167"/>
      <c r="BU79" s="167"/>
      <c r="BV79" s="167"/>
      <c r="BW79" s="167"/>
      <c r="BX79" s="167"/>
      <c r="BY79" s="167"/>
    </row>
    <row r="80" spans="2:77" ht="15" thickBot="1">
      <c r="B80" s="126"/>
      <c r="C80" s="540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430"/>
      <c r="O80" s="1710" t="s">
        <v>521</v>
      </c>
      <c r="P80" s="1039">
        <f>D86</f>
        <v>20</v>
      </c>
      <c r="Q80" s="1155">
        <f>D86</f>
        <v>20</v>
      </c>
      <c r="R80" s="9"/>
      <c r="S80" s="598" t="s">
        <v>98</v>
      </c>
      <c r="T80" s="1043">
        <f>F88</f>
        <v>10</v>
      </c>
      <c r="U80" s="1257">
        <f>G88</f>
        <v>10</v>
      </c>
      <c r="V80" s="975"/>
      <c r="W80" s="1268" t="s">
        <v>533</v>
      </c>
      <c r="X80" s="1172"/>
      <c r="Y80" s="1269"/>
      <c r="AA80" s="250"/>
      <c r="AB80" s="1098"/>
      <c r="AC80" s="167"/>
      <c r="AD80" s="1106"/>
      <c r="AE80" s="280"/>
      <c r="AF80" s="1098"/>
      <c r="AG80" s="137"/>
      <c r="AH80" s="1216"/>
      <c r="AI80" s="167"/>
      <c r="AJ80" s="1501"/>
      <c r="AK80" s="1501"/>
      <c r="AL80" s="192"/>
      <c r="AM80" s="167"/>
      <c r="AN80" s="167"/>
      <c r="AO80" s="167"/>
      <c r="AP80" s="262"/>
      <c r="AQ80" s="167"/>
      <c r="AR80" s="167"/>
      <c r="AS80" s="153"/>
      <c r="AT80" s="148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7"/>
      <c r="BQ80" s="167"/>
      <c r="BR80" s="167"/>
      <c r="BS80" s="167"/>
      <c r="BT80" s="167"/>
      <c r="BU80" s="167"/>
      <c r="BV80" s="167"/>
      <c r="BW80" s="167"/>
      <c r="BX80" s="167"/>
      <c r="BY80" s="167"/>
    </row>
    <row r="81" spans="2:77" ht="16.2" thickBot="1">
      <c r="B81" s="1818" t="s">
        <v>465</v>
      </c>
      <c r="C81" s="180"/>
      <c r="D81" s="205"/>
      <c r="E81" s="240" t="s">
        <v>569</v>
      </c>
      <c r="F81" s="955"/>
      <c r="G81" s="956"/>
      <c r="H81" s="882" t="s">
        <v>105</v>
      </c>
      <c r="I81" s="196"/>
      <c r="J81" s="179"/>
      <c r="K81" s="1622" t="s">
        <v>647</v>
      </c>
      <c r="L81" s="196"/>
      <c r="M81" s="179"/>
      <c r="N81" s="1737"/>
      <c r="O81" s="1462" t="s">
        <v>523</v>
      </c>
      <c r="P81" s="1043">
        <f>D85</f>
        <v>30</v>
      </c>
      <c r="Q81" s="1225">
        <f>D85</f>
        <v>30</v>
      </c>
      <c r="R81" s="9"/>
      <c r="S81" s="1044" t="s">
        <v>65</v>
      </c>
      <c r="T81" s="1057">
        <f>F87+I85</f>
        <v>15</v>
      </c>
      <c r="U81" s="1224">
        <f>G87+J85</f>
        <v>15</v>
      </c>
      <c r="V81" s="975"/>
      <c r="W81" s="585" t="s">
        <v>97</v>
      </c>
      <c r="X81" s="700">
        <f>F85+I84+I86</f>
        <v>252.25</v>
      </c>
      <c r="Y81" s="1235">
        <f>G85+I84+I86</f>
        <v>252.25</v>
      </c>
      <c r="AA81" s="164"/>
      <c r="AB81" s="1098"/>
      <c r="AC81" s="217"/>
      <c r="AD81" s="167"/>
      <c r="AE81" s="217"/>
      <c r="AF81" s="1098"/>
      <c r="AG81" s="164"/>
      <c r="AH81" s="1216"/>
      <c r="AI81" s="167"/>
      <c r="AJ81" s="1501"/>
      <c r="AK81" s="1501"/>
      <c r="AL81" s="192"/>
      <c r="AM81" s="167"/>
      <c r="AN81" s="167"/>
      <c r="AO81" s="148"/>
      <c r="AP81" s="166"/>
      <c r="AQ81" s="405"/>
      <c r="AR81" s="229"/>
      <c r="AS81" s="153"/>
      <c r="AT81" s="148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7"/>
      <c r="BQ81" s="167"/>
      <c r="BR81" s="167"/>
      <c r="BS81" s="167"/>
      <c r="BT81" s="167"/>
      <c r="BU81" s="167"/>
      <c r="BV81" s="167"/>
      <c r="BW81" s="167"/>
      <c r="BX81" s="167"/>
      <c r="BY81" s="167"/>
    </row>
    <row r="82" spans="2:77" ht="15" thickBot="1">
      <c r="B82" s="392" t="s">
        <v>571</v>
      </c>
      <c r="C82" s="359" t="s">
        <v>570</v>
      </c>
      <c r="D82" s="401">
        <v>200</v>
      </c>
      <c r="E82" s="424" t="s">
        <v>133</v>
      </c>
      <c r="F82" s="283" t="s">
        <v>134</v>
      </c>
      <c r="G82" s="304" t="s">
        <v>135</v>
      </c>
      <c r="H82" s="1649" t="s">
        <v>133</v>
      </c>
      <c r="I82" s="413" t="s">
        <v>134</v>
      </c>
      <c r="J82" s="414" t="s">
        <v>135</v>
      </c>
      <c r="K82" s="460" t="s">
        <v>133</v>
      </c>
      <c r="L82" s="285" t="s">
        <v>134</v>
      </c>
      <c r="M82" s="286" t="s">
        <v>135</v>
      </c>
      <c r="N82" s="1430"/>
      <c r="O82" s="1462" t="s">
        <v>558</v>
      </c>
      <c r="P82" s="1043">
        <f>F83</f>
        <v>29.45</v>
      </c>
      <c r="Q82" s="1228">
        <f>G83</f>
        <v>29.45</v>
      </c>
      <c r="R82" s="9"/>
      <c r="S82" s="1267" t="s">
        <v>559</v>
      </c>
      <c r="T82" s="1043">
        <f>D83</f>
        <v>25</v>
      </c>
      <c r="U82" s="1224">
        <f>D83</f>
        <v>25</v>
      </c>
      <c r="V82" s="9"/>
      <c r="W82" s="177"/>
      <c r="X82" s="565"/>
      <c r="Y82" s="1250"/>
      <c r="AA82" s="164"/>
      <c r="AB82" s="1098"/>
      <c r="AC82" s="217"/>
      <c r="AD82" s="167"/>
      <c r="AE82" s="217"/>
      <c r="AF82" s="1098"/>
      <c r="AG82" s="164"/>
      <c r="AH82" s="1216"/>
      <c r="AI82" s="167"/>
      <c r="AJ82" s="1501"/>
      <c r="AK82" s="1501"/>
      <c r="AL82" s="167"/>
      <c r="AM82" s="167"/>
      <c r="AN82" s="167"/>
      <c r="AO82" s="167"/>
      <c r="AP82" s="148"/>
      <c r="AQ82" s="148"/>
      <c r="AR82" s="261"/>
      <c r="AS82" s="153"/>
      <c r="AT82" s="148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7"/>
      <c r="BQ82" s="167"/>
      <c r="BR82" s="167"/>
      <c r="BS82" s="167"/>
      <c r="BT82" s="167"/>
      <c r="BU82" s="167"/>
      <c r="BV82" s="167"/>
      <c r="BW82" s="167"/>
      <c r="BX82" s="167"/>
      <c r="BY82" s="167"/>
    </row>
    <row r="83" spans="2:77">
      <c r="B83" s="580" t="s">
        <v>10</v>
      </c>
      <c r="C83" s="531" t="s">
        <v>416</v>
      </c>
      <c r="D83" s="478">
        <v>25</v>
      </c>
      <c r="E83" s="230" t="s">
        <v>574</v>
      </c>
      <c r="F83" s="231">
        <v>29.45</v>
      </c>
      <c r="G83" s="986">
        <v>29.45</v>
      </c>
      <c r="H83" s="227" t="s">
        <v>109</v>
      </c>
      <c r="I83" s="226">
        <v>0.9</v>
      </c>
      <c r="J83" s="237">
        <v>0.9</v>
      </c>
      <c r="K83" s="1729" t="s">
        <v>646</v>
      </c>
      <c r="L83" s="1623">
        <v>149</v>
      </c>
      <c r="M83" s="883">
        <v>105</v>
      </c>
      <c r="N83" s="1430"/>
      <c r="O83" s="1725" t="s">
        <v>648</v>
      </c>
      <c r="P83" s="1266">
        <f>L83</f>
        <v>149</v>
      </c>
      <c r="Q83" s="1155">
        <f>D87</f>
        <v>100</v>
      </c>
      <c r="R83" s="9"/>
      <c r="S83" s="598" t="s">
        <v>67</v>
      </c>
      <c r="T83" s="1142">
        <f>I83</f>
        <v>0.9</v>
      </c>
      <c r="U83" s="1224">
        <f>J83</f>
        <v>0.9</v>
      </c>
      <c r="V83" s="9"/>
      <c r="W83" s="1241"/>
      <c r="X83" s="565"/>
      <c r="Y83" s="1249"/>
      <c r="AA83" s="170"/>
      <c r="AB83" s="1099"/>
      <c r="AC83" s="217"/>
      <c r="AD83" s="1098"/>
      <c r="AE83" s="217"/>
      <c r="AF83" s="1098"/>
      <c r="AG83" s="164"/>
      <c r="AH83" s="1216"/>
      <c r="AI83" s="167"/>
      <c r="AJ83" s="1501"/>
      <c r="AK83" s="1501"/>
      <c r="AL83" s="167"/>
      <c r="AM83" s="167"/>
      <c r="AN83" s="167"/>
      <c r="AO83" s="167"/>
      <c r="AP83" s="148"/>
      <c r="AQ83" s="148"/>
      <c r="AR83" s="229"/>
      <c r="AS83" s="153"/>
      <c r="AT83" s="148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7"/>
      <c r="BQ83" s="185"/>
      <c r="BR83" s="167"/>
      <c r="BS83" s="167"/>
      <c r="BT83" s="167"/>
      <c r="BU83" s="167"/>
      <c r="BV83" s="167"/>
      <c r="BW83" s="167"/>
      <c r="BX83" s="167"/>
      <c r="BY83" s="167"/>
    </row>
    <row r="84" spans="2:77" ht="15" thickBot="1">
      <c r="B84" s="530" t="s">
        <v>17</v>
      </c>
      <c r="C84" s="361" t="s">
        <v>105</v>
      </c>
      <c r="D84" s="683">
        <v>200</v>
      </c>
      <c r="E84" s="523" t="s">
        <v>96</v>
      </c>
      <c r="F84" s="547">
        <v>130</v>
      </c>
      <c r="G84" s="548">
        <v>130</v>
      </c>
      <c r="H84" s="515" t="s">
        <v>97</v>
      </c>
      <c r="I84" s="1847">
        <v>66</v>
      </c>
      <c r="J84" s="555"/>
      <c r="K84" s="1574"/>
      <c r="L84" s="963"/>
      <c r="M84" s="964"/>
      <c r="N84" s="1430"/>
      <c r="O84" s="1716" t="s">
        <v>75</v>
      </c>
      <c r="P84" s="1060">
        <f>F84</f>
        <v>130</v>
      </c>
      <c r="Q84" s="1263">
        <f>G84</f>
        <v>130</v>
      </c>
      <c r="R84" s="30"/>
      <c r="S84" s="709" t="s">
        <v>68</v>
      </c>
      <c r="T84" s="1056">
        <f>F86</f>
        <v>0.3</v>
      </c>
      <c r="U84" s="1227">
        <f>G86</f>
        <v>0.3</v>
      </c>
      <c r="V84" s="30"/>
      <c r="W84" s="1264"/>
      <c r="X84" s="1252"/>
      <c r="Y84" s="1265"/>
      <c r="AA84" s="170"/>
      <c r="AB84" s="1100"/>
      <c r="AC84" s="217"/>
      <c r="AD84" s="167"/>
      <c r="AE84" s="217"/>
      <c r="AF84" s="1098"/>
      <c r="AG84" s="153"/>
      <c r="AH84" s="1216"/>
      <c r="AI84" s="167"/>
      <c r="AJ84" s="540"/>
      <c r="AK84" s="1501"/>
      <c r="AL84" s="167"/>
      <c r="AM84" s="167"/>
      <c r="AN84" s="167"/>
      <c r="AO84" s="167"/>
      <c r="AP84" s="297"/>
      <c r="AQ84" s="297"/>
      <c r="AR84" s="229"/>
      <c r="AS84" s="148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85"/>
      <c r="BR84" s="167"/>
      <c r="BS84" s="167"/>
      <c r="BT84" s="167"/>
      <c r="BU84" s="167"/>
      <c r="BV84" s="167"/>
      <c r="BW84" s="167"/>
      <c r="BX84" s="167"/>
      <c r="BY84" s="167"/>
    </row>
    <row r="85" spans="2:77" ht="15.6">
      <c r="B85" s="152" t="s">
        <v>10</v>
      </c>
      <c r="C85" s="150" t="s">
        <v>11</v>
      </c>
      <c r="D85" s="479">
        <v>30</v>
      </c>
      <c r="E85" s="515" t="s">
        <v>97</v>
      </c>
      <c r="F85" s="552">
        <v>36.25</v>
      </c>
      <c r="G85" s="553">
        <v>36.25</v>
      </c>
      <c r="H85" s="515" t="s">
        <v>65</v>
      </c>
      <c r="I85" s="388">
        <v>10</v>
      </c>
      <c r="J85" s="435">
        <v>10</v>
      </c>
      <c r="K85" s="167"/>
      <c r="L85" s="167"/>
      <c r="M85" s="155"/>
      <c r="N85" s="1430"/>
      <c r="O85" s="217"/>
      <c r="P85" s="1239"/>
      <c r="Q85" s="1240"/>
      <c r="R85" s="9"/>
      <c r="S85" s="217"/>
      <c r="T85" s="1185"/>
      <c r="U85" s="1185"/>
      <c r="V85" s="9"/>
      <c r="W85" s="1241"/>
      <c r="X85" s="565"/>
      <c r="Y85" s="1099"/>
      <c r="AA85" s="164"/>
      <c r="AB85" s="1099"/>
      <c r="AC85" s="217"/>
      <c r="AD85" s="1098"/>
      <c r="AE85" s="217"/>
      <c r="AF85" s="167"/>
      <c r="AG85" s="153"/>
      <c r="AH85" s="1504"/>
      <c r="AI85" s="167"/>
      <c r="AJ85" s="1502"/>
      <c r="AK85" s="1502"/>
      <c r="AL85" s="167"/>
      <c r="AM85" s="167"/>
      <c r="AN85" s="167"/>
      <c r="AO85" s="167"/>
      <c r="AP85" s="297"/>
      <c r="AQ85" s="297"/>
      <c r="AR85" s="266"/>
      <c r="AS85" s="167"/>
      <c r="AT85" s="167"/>
      <c r="AU85" s="272"/>
      <c r="AV85" s="167"/>
      <c r="AW85" s="167"/>
      <c r="AX85" s="260"/>
      <c r="AY85" s="167"/>
      <c r="AZ85" s="167"/>
      <c r="BA85" s="218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7"/>
      <c r="BQ85" s="185"/>
      <c r="BR85" s="167"/>
      <c r="BS85" s="167"/>
      <c r="BT85" s="167"/>
      <c r="BU85" s="167"/>
      <c r="BV85" s="167"/>
      <c r="BW85" s="167"/>
      <c r="BX85" s="167"/>
      <c r="BY85" s="167"/>
    </row>
    <row r="86" spans="2:77" ht="15" customHeight="1">
      <c r="B86" s="530" t="s">
        <v>10</v>
      </c>
      <c r="C86" s="531" t="s">
        <v>510</v>
      </c>
      <c r="D86" s="478">
        <v>20</v>
      </c>
      <c r="E86" s="543" t="s">
        <v>99</v>
      </c>
      <c r="F86" s="469">
        <v>0.3</v>
      </c>
      <c r="G86" s="1846">
        <v>0.3</v>
      </c>
      <c r="H86" s="515" t="s">
        <v>97</v>
      </c>
      <c r="I86" s="1847">
        <v>150</v>
      </c>
      <c r="J86" s="555"/>
      <c r="K86" s="153"/>
      <c r="L86" s="186"/>
      <c r="M86" s="961"/>
      <c r="N86" s="1430"/>
      <c r="O86" s="167"/>
      <c r="P86" s="9"/>
      <c r="Q86" s="9"/>
      <c r="R86" s="9"/>
      <c r="S86" s="170"/>
      <c r="T86" s="1105"/>
      <c r="U86" s="1105"/>
      <c r="V86" s="9"/>
      <c r="W86" s="1241"/>
      <c r="X86" s="565"/>
      <c r="Y86" s="1096"/>
      <c r="AA86" s="170"/>
      <c r="AB86" s="1099"/>
      <c r="AC86" s="153"/>
      <c r="AD86" s="1098"/>
      <c r="AE86" s="217"/>
      <c r="AF86" s="1098"/>
      <c r="AG86" s="153"/>
      <c r="AH86" s="1216"/>
      <c r="AI86" s="167"/>
      <c r="AJ86" s="167"/>
      <c r="AK86" s="167"/>
      <c r="AL86" s="167"/>
      <c r="AM86" s="167"/>
      <c r="AN86" s="167"/>
      <c r="AO86" s="167"/>
      <c r="AP86" s="297"/>
      <c r="AQ86" s="297"/>
      <c r="AR86" s="229"/>
      <c r="AS86" s="167"/>
      <c r="AT86" s="148"/>
      <c r="AU86" s="289"/>
      <c r="AV86" s="290"/>
      <c r="AW86" s="284"/>
      <c r="AX86" s="289"/>
      <c r="AY86" s="290"/>
      <c r="AZ86" s="284"/>
      <c r="BA86" s="289"/>
      <c r="BB86" s="290"/>
      <c r="BC86" s="284"/>
      <c r="BD86" s="167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7"/>
      <c r="BQ86" s="185"/>
      <c r="BR86" s="167"/>
      <c r="BS86" s="167"/>
      <c r="BT86" s="167"/>
      <c r="BU86" s="167"/>
      <c r="BV86" s="167"/>
      <c r="BW86" s="167"/>
      <c r="BX86" s="167"/>
      <c r="BY86" s="167"/>
    </row>
    <row r="87" spans="2:77" ht="11.25" customHeight="1" thickBot="1">
      <c r="B87" s="590" t="s">
        <v>689</v>
      </c>
      <c r="C87" s="531" t="s">
        <v>612</v>
      </c>
      <c r="D87" s="478">
        <v>100</v>
      </c>
      <c r="E87" s="512" t="s">
        <v>65</v>
      </c>
      <c r="F87" s="550">
        <v>5</v>
      </c>
      <c r="G87" s="561">
        <v>5</v>
      </c>
      <c r="H87" s="383"/>
      <c r="I87" s="148"/>
      <c r="J87" s="957"/>
      <c r="K87" s="262"/>
      <c r="L87" s="167"/>
      <c r="M87" s="155"/>
      <c r="N87" s="1430"/>
      <c r="O87" s="217"/>
      <c r="P87" s="1125"/>
      <c r="Q87" s="1105"/>
      <c r="R87" s="9"/>
      <c r="S87" s="164"/>
      <c r="T87" s="1261"/>
      <c r="U87" s="1261"/>
      <c r="V87" s="9"/>
      <c r="W87" s="217"/>
      <c r="X87" s="1259"/>
      <c r="Y87" s="1260"/>
      <c r="AA87" s="170"/>
      <c r="AB87" s="1101"/>
      <c r="AC87" s="217"/>
      <c r="AD87" s="1098"/>
      <c r="AE87" s="217"/>
      <c r="AF87" s="1518"/>
      <c r="AG87" s="153"/>
      <c r="AH87" s="1216"/>
      <c r="AI87" s="167"/>
      <c r="AJ87" s="1501"/>
      <c r="AK87" s="167"/>
      <c r="AL87" s="153"/>
      <c r="AM87" s="1371"/>
      <c r="AN87" s="1508"/>
      <c r="AO87" s="167"/>
      <c r="AP87" s="148"/>
      <c r="AQ87" s="148"/>
      <c r="AR87" s="229"/>
      <c r="AS87" s="167"/>
      <c r="AT87" s="148"/>
      <c r="AU87" s="164"/>
      <c r="AV87" s="199"/>
      <c r="AW87" s="258"/>
      <c r="AX87" s="153"/>
      <c r="AY87" s="199"/>
      <c r="AZ87" s="258"/>
      <c r="BA87" s="153"/>
      <c r="BB87" s="166"/>
      <c r="BC87" s="255"/>
      <c r="BD87" s="167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7"/>
      <c r="BQ87" s="185"/>
      <c r="BR87" s="167"/>
      <c r="BS87" s="167"/>
      <c r="BT87" s="167"/>
      <c r="BU87" s="167"/>
      <c r="BV87" s="167"/>
      <c r="BW87" s="167"/>
      <c r="BX87" s="167"/>
      <c r="BY87" s="167"/>
    </row>
    <row r="88" spans="2:77" ht="15" thickBot="1">
      <c r="B88" s="492"/>
      <c r="C88" s="488"/>
      <c r="D88" s="493"/>
      <c r="E88" s="960" t="s">
        <v>98</v>
      </c>
      <c r="F88" s="529">
        <v>10</v>
      </c>
      <c r="G88" s="1585">
        <v>10</v>
      </c>
      <c r="H88" s="470"/>
      <c r="I88" s="958"/>
      <c r="J88" s="959"/>
      <c r="K88" s="1422"/>
      <c r="L88" s="1583"/>
      <c r="M88" s="959"/>
      <c r="N88" s="1430"/>
      <c r="O88" s="153"/>
      <c r="P88" s="1262"/>
      <c r="Q88" s="1240"/>
      <c r="R88" s="9"/>
      <c r="S88" s="153"/>
      <c r="T88" s="1105"/>
      <c r="U88" s="1105"/>
      <c r="V88" s="9"/>
      <c r="W88" s="9"/>
      <c r="X88" s="9"/>
      <c r="Y88" s="101"/>
      <c r="AA88" s="170"/>
      <c r="AB88" s="1099"/>
      <c r="AC88" s="217"/>
      <c r="AD88" s="167"/>
      <c r="AE88" s="217"/>
      <c r="AF88" s="167"/>
      <c r="AG88" s="153"/>
      <c r="AH88" s="1216"/>
      <c r="AI88" s="167"/>
      <c r="AJ88" s="1501"/>
      <c r="AK88" s="167"/>
      <c r="AL88" s="167"/>
      <c r="AM88" s="185"/>
      <c r="AN88" s="222"/>
      <c r="AO88" s="167"/>
      <c r="AP88" s="148"/>
      <c r="AQ88" s="297"/>
      <c r="AR88" s="229"/>
      <c r="AS88" s="167"/>
      <c r="AT88" s="148"/>
      <c r="AU88" s="153"/>
      <c r="AV88" s="166"/>
      <c r="AW88" s="229"/>
      <c r="AX88" s="221"/>
      <c r="AY88" s="166"/>
      <c r="AZ88" s="229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86"/>
      <c r="BQ88" s="153"/>
      <c r="BR88" s="148"/>
      <c r="BS88" s="167"/>
      <c r="BT88" s="167"/>
      <c r="BU88" s="167"/>
      <c r="BV88" s="167"/>
      <c r="BW88" s="167"/>
      <c r="BX88" s="167"/>
      <c r="BY88" s="167"/>
    </row>
    <row r="89" spans="2:77" ht="15" customHeight="1">
      <c r="B89" s="167"/>
      <c r="C89" s="185"/>
      <c r="D89" s="167"/>
      <c r="E89" s="126"/>
      <c r="F89" s="126"/>
      <c r="G89" s="126"/>
      <c r="H89" s="153"/>
      <c r="I89" s="148"/>
      <c r="J89" s="255"/>
      <c r="K89" s="170"/>
      <c r="L89" s="148"/>
      <c r="M89" s="255"/>
      <c r="N89" s="1430"/>
      <c r="O89" s="167"/>
      <c r="P89" s="9"/>
      <c r="Q89" s="9"/>
      <c r="R89" s="9"/>
      <c r="V89" s="9"/>
      <c r="AA89" s="170"/>
      <c r="AB89" s="1099"/>
      <c r="AC89" s="178"/>
      <c r="AD89" s="1098"/>
      <c r="AE89" s="217"/>
      <c r="AF89" s="167"/>
      <c r="AG89" s="153"/>
      <c r="AH89" s="1504"/>
      <c r="AI89" s="167"/>
      <c r="AJ89" s="1501"/>
      <c r="AK89" s="167"/>
      <c r="AL89" s="167"/>
      <c r="AM89" s="167"/>
      <c r="AN89" s="275"/>
      <c r="AO89" s="167"/>
      <c r="AP89" s="148"/>
      <c r="AQ89" s="297"/>
      <c r="AR89" s="229"/>
      <c r="AS89" s="167"/>
      <c r="AT89" s="148"/>
      <c r="AU89" s="153"/>
      <c r="AV89" s="166"/>
      <c r="AW89" s="229"/>
      <c r="AX89" s="164"/>
      <c r="AY89" s="166"/>
      <c r="AZ89" s="229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7"/>
      <c r="BQ89" s="167"/>
      <c r="BR89" s="167"/>
      <c r="BS89" s="167"/>
      <c r="BT89" s="167"/>
      <c r="BU89" s="167"/>
      <c r="BV89" s="167"/>
      <c r="BW89" s="167"/>
      <c r="BX89" s="167"/>
      <c r="BY89" s="167"/>
    </row>
    <row r="90" spans="2:77" ht="18" customHeight="1">
      <c r="B90" s="167"/>
      <c r="C90" s="167"/>
      <c r="D90" s="167"/>
      <c r="E90" s="164"/>
      <c r="F90" s="507"/>
      <c r="G90" s="574"/>
      <c r="H90" s="153"/>
      <c r="I90" s="148"/>
      <c r="J90" s="255"/>
      <c r="K90" s="170"/>
      <c r="L90" s="148"/>
      <c r="M90" s="255"/>
      <c r="N90" s="1430"/>
      <c r="O90" s="217"/>
      <c r="P90" s="1125"/>
      <c r="Q90" s="1097"/>
      <c r="R90" s="9"/>
      <c r="V90" s="9"/>
      <c r="W90" s="9"/>
      <c r="X90" s="9"/>
      <c r="Y90" s="9"/>
      <c r="AA90" s="170"/>
      <c r="AB90" s="1099"/>
      <c r="AC90" s="217"/>
      <c r="AD90" s="1098"/>
      <c r="AE90" s="217"/>
      <c r="AF90" s="167"/>
      <c r="AG90" s="153"/>
      <c r="AH90" s="1216"/>
      <c r="AI90" s="167"/>
      <c r="AJ90" s="1501"/>
      <c r="AK90" s="167"/>
      <c r="AL90" s="167"/>
      <c r="AM90" s="167"/>
      <c r="AN90" s="167"/>
      <c r="AO90" s="167"/>
      <c r="AP90" s="167"/>
      <c r="AQ90" s="167"/>
      <c r="AR90" s="167"/>
      <c r="AS90" s="167"/>
      <c r="AT90" s="148"/>
      <c r="AU90" s="164"/>
      <c r="AV90" s="166"/>
      <c r="AW90" s="229"/>
      <c r="AX90" s="164"/>
      <c r="AY90" s="166"/>
      <c r="AZ90" s="229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7"/>
      <c r="BQ90" s="167"/>
      <c r="BR90" s="167"/>
      <c r="BS90" s="167"/>
      <c r="BT90" s="167"/>
      <c r="BU90" s="167"/>
      <c r="BV90" s="167"/>
      <c r="BW90" s="167"/>
      <c r="BX90" s="167"/>
      <c r="BY90" s="167"/>
    </row>
    <row r="91" spans="2:77" ht="17.25" customHeight="1">
      <c r="B91" s="167"/>
      <c r="C91" s="167"/>
      <c r="D91" s="167"/>
      <c r="E91" s="153"/>
      <c r="F91" s="166"/>
      <c r="G91" s="229"/>
      <c r="H91" s="153"/>
      <c r="I91" s="148"/>
      <c r="J91" s="255"/>
      <c r="K91" s="170"/>
      <c r="L91" s="148"/>
      <c r="M91" s="255"/>
      <c r="N91" s="1430"/>
      <c r="O91" s="167"/>
      <c r="P91" s="9"/>
      <c r="Q91" s="9"/>
      <c r="R91" s="9"/>
      <c r="Y91" s="9"/>
      <c r="AA91" s="170"/>
      <c r="AB91" s="1096"/>
      <c r="AC91" s="292"/>
      <c r="AD91" s="1103"/>
      <c r="AE91" s="217"/>
      <c r="AF91" s="1098"/>
      <c r="AG91" s="153"/>
      <c r="AH91" s="1216"/>
      <c r="AI91" s="167"/>
      <c r="AJ91" s="1501"/>
      <c r="AK91" s="153"/>
      <c r="AL91" s="507"/>
      <c r="AM91" s="574"/>
      <c r="AN91" s="167"/>
      <c r="AO91" s="167"/>
      <c r="AP91" s="167"/>
      <c r="AQ91" s="167"/>
      <c r="AR91" s="167"/>
      <c r="AS91" s="153"/>
      <c r="AT91" s="153"/>
      <c r="AU91" s="167"/>
      <c r="AV91" s="300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7"/>
      <c r="BQ91" s="167"/>
      <c r="BR91" s="167"/>
      <c r="BS91" s="167"/>
      <c r="BT91" s="167"/>
      <c r="BU91" s="167"/>
      <c r="BV91" s="167"/>
      <c r="BW91" s="167"/>
      <c r="BX91" s="167"/>
      <c r="BY91" s="167"/>
    </row>
    <row r="92" spans="2:77" ht="15.75" customHeight="1">
      <c r="B92" s="167"/>
      <c r="C92" s="185"/>
      <c r="D92" s="167"/>
      <c r="E92" s="153"/>
      <c r="F92" s="166"/>
      <c r="G92" s="229"/>
      <c r="H92" s="170"/>
      <c r="I92" s="148"/>
      <c r="J92" s="255"/>
      <c r="K92" s="167"/>
      <c r="L92" s="167"/>
      <c r="M92" s="167"/>
      <c r="N92" s="1430"/>
      <c r="O92" s="126"/>
      <c r="S92" s="9"/>
      <c r="T92" s="9"/>
      <c r="U92" s="9"/>
      <c r="V92" s="9"/>
      <c r="W92" s="9"/>
      <c r="X92" s="9"/>
      <c r="Y92" s="9"/>
      <c r="AA92" s="170"/>
      <c r="AB92" s="1102"/>
      <c r="AC92" s="217"/>
      <c r="AD92" s="1525"/>
      <c r="AE92" s="217"/>
      <c r="AF92" s="1098"/>
      <c r="AG92" s="222"/>
      <c r="AH92" s="1216"/>
      <c r="AI92" s="167"/>
      <c r="AJ92" s="1501"/>
      <c r="AK92" s="153"/>
      <c r="AL92" s="148"/>
      <c r="AM92" s="266"/>
      <c r="AN92" s="167"/>
      <c r="AO92" s="167"/>
      <c r="AP92" s="167"/>
      <c r="AQ92" s="167"/>
      <c r="AR92" s="167"/>
      <c r="AS92" s="290"/>
      <c r="AT92" s="595"/>
      <c r="AU92" s="290"/>
      <c r="AV92" s="595"/>
      <c r="AW92" s="167"/>
      <c r="AX92" s="164"/>
      <c r="AY92" s="300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7"/>
      <c r="BQ92" s="167"/>
      <c r="BR92" s="167"/>
      <c r="BS92" s="167"/>
      <c r="BT92" s="167"/>
      <c r="BU92" s="167"/>
      <c r="BV92" s="167"/>
      <c r="BW92" s="167"/>
      <c r="BX92" s="167"/>
      <c r="BY92" s="167"/>
    </row>
    <row r="93" spans="2:77" ht="14.25" customHeight="1">
      <c r="B93" s="311"/>
      <c r="C93" s="311"/>
      <c r="D93" s="486"/>
      <c r="E93" s="164"/>
      <c r="F93" s="148"/>
      <c r="G93" s="266"/>
      <c r="H93" s="167"/>
      <c r="I93" s="167"/>
      <c r="J93" s="167"/>
      <c r="K93" s="170"/>
      <c r="L93" s="166"/>
      <c r="M93" s="255"/>
      <c r="N93" s="1430"/>
      <c r="O93" s="126"/>
      <c r="R93" s="9"/>
      <c r="S93" s="9"/>
      <c r="T93" s="9"/>
      <c r="U93" s="9"/>
      <c r="V93" s="9"/>
      <c r="W93" s="9"/>
      <c r="X93" s="9"/>
      <c r="Y93" s="9"/>
      <c r="AA93" s="170"/>
      <c r="AB93" s="1096"/>
      <c r="AC93" s="217"/>
      <c r="AD93" s="1103"/>
      <c r="AE93" s="217"/>
      <c r="AF93" s="1098"/>
      <c r="AG93" s="167"/>
      <c r="AH93" s="1216"/>
      <c r="AI93" s="167"/>
      <c r="AJ93" s="1501"/>
      <c r="AK93" s="153"/>
      <c r="AL93" s="148"/>
      <c r="AM93" s="255"/>
      <c r="AN93" s="167"/>
      <c r="AO93" s="167"/>
      <c r="AP93" s="153"/>
      <c r="AQ93" s="153"/>
      <c r="AR93" s="164"/>
      <c r="AS93" s="166"/>
      <c r="AT93" s="229"/>
      <c r="AU93" s="1321"/>
      <c r="AV93" s="59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7"/>
      <c r="BQ93" s="167"/>
      <c r="BR93" s="167"/>
      <c r="BS93" s="167"/>
      <c r="BT93" s="167"/>
      <c r="BU93" s="167"/>
      <c r="BV93" s="167"/>
      <c r="BW93" s="167"/>
      <c r="BX93" s="167"/>
      <c r="BY93" s="167"/>
    </row>
    <row r="94" spans="2:77">
      <c r="B94" s="126"/>
      <c r="C94" s="213"/>
      <c r="D94" s="126"/>
      <c r="E94" s="164"/>
      <c r="F94" s="166"/>
      <c r="G94" s="229"/>
      <c r="H94" s="167"/>
      <c r="I94" s="126"/>
      <c r="J94" s="126"/>
      <c r="K94" s="126"/>
      <c r="L94" s="126"/>
      <c r="M94" s="126"/>
      <c r="N94" s="1430"/>
      <c r="O94" s="126"/>
      <c r="AA94" s="170"/>
      <c r="AB94" s="1096"/>
      <c r="AC94" s="217"/>
      <c r="AD94" s="1098"/>
      <c r="AE94" s="217"/>
      <c r="AF94" s="167"/>
      <c r="AG94" s="167"/>
      <c r="AH94" s="1216"/>
      <c r="AI94" s="167"/>
      <c r="AJ94" s="540"/>
      <c r="AK94" s="167"/>
      <c r="AL94" s="167"/>
      <c r="AM94" s="167"/>
      <c r="AN94" s="167"/>
      <c r="AO94" s="167"/>
      <c r="AP94" s="137"/>
      <c r="AQ94" s="167"/>
      <c r="AR94" s="153"/>
      <c r="AS94" s="148"/>
      <c r="AT94" s="266"/>
      <c r="AU94" s="565"/>
      <c r="AV94" s="59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7"/>
      <c r="BQ94" s="167"/>
      <c r="BR94" s="167"/>
      <c r="BS94" s="167"/>
      <c r="BT94" s="167"/>
      <c r="BU94" s="167"/>
      <c r="BV94" s="167"/>
      <c r="BW94" s="167"/>
      <c r="BX94" s="167"/>
      <c r="BY94" s="167"/>
    </row>
    <row r="95" spans="2:77" ht="15.6">
      <c r="B95" s="126"/>
      <c r="C95" s="213"/>
      <c r="D95" s="126"/>
      <c r="E95" s="164"/>
      <c r="F95" s="166"/>
      <c r="G95" s="229"/>
      <c r="H95" s="167"/>
      <c r="I95" s="126"/>
      <c r="J95" s="126"/>
      <c r="K95" s="126"/>
      <c r="L95" s="126"/>
      <c r="M95" s="126"/>
      <c r="N95" s="1430"/>
      <c r="O95" s="126"/>
      <c r="AA95" s="275"/>
      <c r="AB95" s="1098"/>
      <c r="AC95" s="217"/>
      <c r="AD95" s="167"/>
      <c r="AE95" s="217"/>
      <c r="AF95" s="1098"/>
      <c r="AG95" s="153"/>
      <c r="AH95" s="167"/>
      <c r="AI95" s="167"/>
      <c r="AJ95" s="1502"/>
      <c r="AK95" s="167"/>
      <c r="AL95" s="167"/>
      <c r="AM95" s="167"/>
      <c r="AN95" s="167"/>
      <c r="AO95" s="167"/>
      <c r="AP95" s="164"/>
      <c r="AQ95" s="167"/>
      <c r="AR95" s="164"/>
      <c r="AS95" s="166"/>
      <c r="AT95" s="229"/>
      <c r="AU95" s="565"/>
      <c r="AV95" s="59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7"/>
      <c r="BQ95" s="167"/>
      <c r="BR95" s="167"/>
      <c r="BS95" s="167"/>
      <c r="BT95" s="167"/>
      <c r="BU95" s="167"/>
      <c r="BV95" s="167"/>
      <c r="BW95" s="167"/>
      <c r="BX95" s="167"/>
      <c r="BY95" s="167"/>
    </row>
    <row r="96" spans="2:77">
      <c r="B96" s="126"/>
      <c r="C96" s="126"/>
      <c r="D96" s="126"/>
      <c r="E96" s="209"/>
      <c r="F96" s="209"/>
      <c r="G96" s="209"/>
      <c r="H96" s="209"/>
      <c r="I96" s="209"/>
      <c r="J96" s="209"/>
      <c r="K96" s="209"/>
      <c r="L96" s="209"/>
      <c r="M96" s="126"/>
      <c r="N96" s="1430"/>
      <c r="O96" s="126"/>
      <c r="AA96" s="153"/>
      <c r="AB96" s="1096"/>
      <c r="AC96" s="167"/>
      <c r="AD96" s="1098"/>
      <c r="AE96" s="217"/>
      <c r="AF96" s="1534"/>
      <c r="AG96" s="167"/>
      <c r="AH96" s="1216"/>
      <c r="AI96" s="167"/>
      <c r="AJ96" s="167"/>
      <c r="AK96" s="167"/>
      <c r="AL96" s="167"/>
      <c r="AM96" s="167"/>
      <c r="AN96" s="167"/>
      <c r="AO96" s="167"/>
      <c r="AP96" s="164"/>
      <c r="AQ96" s="167"/>
      <c r="AR96" s="164"/>
      <c r="AS96" s="166"/>
      <c r="AT96" s="266"/>
      <c r="AU96" s="565"/>
      <c r="AV96" s="597"/>
      <c r="AW96" s="167"/>
      <c r="AX96" s="167"/>
      <c r="AY96" s="167"/>
      <c r="AZ96" s="167"/>
      <c r="BA96" s="167"/>
      <c r="BB96" s="167"/>
      <c r="BC96" s="167"/>
      <c r="BD96" s="167"/>
      <c r="BE96" s="167"/>
      <c r="BF96" s="167"/>
      <c r="BG96" s="167"/>
      <c r="BH96" s="167"/>
      <c r="BI96" s="167"/>
      <c r="BJ96" s="167"/>
      <c r="BK96" s="167"/>
      <c r="BL96" s="167"/>
      <c r="BM96" s="167"/>
      <c r="BN96" s="167"/>
      <c r="BO96" s="167"/>
      <c r="BP96" s="167"/>
      <c r="BQ96" s="167"/>
      <c r="BR96" s="167"/>
      <c r="BS96" s="167"/>
      <c r="BT96" s="167"/>
      <c r="BU96" s="167"/>
      <c r="BV96" s="167"/>
      <c r="BW96" s="167"/>
      <c r="BX96" s="167"/>
      <c r="BY96" s="167"/>
    </row>
    <row r="97" spans="2:77">
      <c r="B97" s="1819" t="s">
        <v>203</v>
      </c>
      <c r="C97" s="213"/>
      <c r="D97" s="126"/>
      <c r="E97" s="126"/>
      <c r="F97" s="209" t="s">
        <v>262</v>
      </c>
      <c r="G97" s="126"/>
      <c r="H97" s="126"/>
      <c r="I97" s="126"/>
      <c r="J97" s="126"/>
      <c r="K97" s="126"/>
      <c r="L97" s="126"/>
      <c r="M97" s="126"/>
      <c r="N97" s="1430"/>
      <c r="O97" s="126"/>
      <c r="AA97" s="153"/>
      <c r="AB97" s="1103"/>
      <c r="AC97" s="153"/>
      <c r="AD97" s="1098"/>
      <c r="AE97" s="153"/>
      <c r="AF97" s="1098"/>
      <c r="AG97" s="167"/>
      <c r="AH97" s="1216"/>
      <c r="AI97" s="153"/>
      <c r="AJ97" s="167"/>
      <c r="AK97" s="167"/>
      <c r="AL97" s="167"/>
      <c r="AM97" s="167"/>
      <c r="AN97" s="167"/>
      <c r="AO97" s="167"/>
      <c r="AP97" s="164"/>
      <c r="AQ97" s="167"/>
      <c r="AR97" s="164"/>
      <c r="AS97" s="166"/>
      <c r="AT97" s="266"/>
      <c r="AU97" s="565"/>
      <c r="AV97" s="59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7"/>
      <c r="BQ97" s="167"/>
      <c r="BR97" s="167"/>
      <c r="BS97" s="167"/>
      <c r="BT97" s="167"/>
      <c r="BU97" s="167"/>
      <c r="BV97" s="167"/>
      <c r="BW97" s="167"/>
      <c r="BX97" s="167"/>
      <c r="BY97" s="167"/>
    </row>
    <row r="98" spans="2:77" ht="15.6">
      <c r="B98" s="126"/>
      <c r="C98" s="1562" t="s">
        <v>435</v>
      </c>
      <c r="D98" s="126"/>
      <c r="E98" s="126"/>
      <c r="F98" s="126"/>
      <c r="G98" s="210"/>
      <c r="H98" s="210"/>
      <c r="I98" s="210"/>
      <c r="J98" s="126"/>
      <c r="K98" s="1633" t="s">
        <v>436</v>
      </c>
      <c r="L98" s="210"/>
      <c r="M98" s="126"/>
      <c r="N98" s="1430"/>
      <c r="O98" s="126"/>
      <c r="AA98" s="288"/>
      <c r="AB98" s="1098"/>
      <c r="AC98" s="167"/>
      <c r="AD98" s="1098"/>
      <c r="AE98" s="153"/>
      <c r="AF98" s="1096"/>
      <c r="AG98" s="153"/>
      <c r="AH98" s="1215"/>
      <c r="AI98" s="164"/>
      <c r="AJ98" s="167"/>
      <c r="AK98" s="167"/>
      <c r="AL98" s="167"/>
      <c r="AM98" s="167"/>
      <c r="AN98" s="167"/>
      <c r="AO98" s="167"/>
      <c r="AP98" s="167"/>
      <c r="AQ98" s="167"/>
      <c r="AR98" s="164"/>
      <c r="AS98" s="166"/>
      <c r="AT98" s="287"/>
      <c r="AU98" s="565"/>
      <c r="AV98" s="59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7"/>
      <c r="BQ98" s="167"/>
      <c r="BR98" s="167"/>
      <c r="BS98" s="167"/>
      <c r="BT98" s="167"/>
      <c r="BU98" s="167"/>
      <c r="BV98" s="167"/>
      <c r="BW98" s="167"/>
      <c r="BX98" s="167"/>
      <c r="BY98" s="167"/>
    </row>
    <row r="99" spans="2:77" ht="17.25" customHeight="1">
      <c r="B99" s="126"/>
      <c r="C99" s="213"/>
      <c r="D99" s="126"/>
      <c r="E99" s="126"/>
      <c r="F99" s="219" t="s">
        <v>561</v>
      </c>
      <c r="G99" s="126"/>
      <c r="H99" s="126"/>
      <c r="I99" s="212">
        <v>0.25</v>
      </c>
      <c r="J99" s="126"/>
      <c r="K99" s="126" t="str">
        <f>K4</f>
        <v>ОСЕНЬ</v>
      </c>
      <c r="L99" s="126"/>
      <c r="M99" s="126"/>
      <c r="N99" s="1430"/>
      <c r="O99" s="126"/>
      <c r="AA99" s="250"/>
      <c r="AB99" s="1098"/>
      <c r="AC99" s="167"/>
      <c r="AD99" s="1106"/>
      <c r="AE99" s="280"/>
      <c r="AF99" s="1098"/>
      <c r="AG99" s="137"/>
      <c r="AH99" s="1216"/>
      <c r="AI99" s="164"/>
      <c r="AJ99" s="167"/>
      <c r="AK99" s="167"/>
      <c r="AL99" s="167"/>
      <c r="AM99" s="167"/>
      <c r="AN99" s="167"/>
      <c r="AO99" s="167"/>
      <c r="AP99" s="167"/>
      <c r="AQ99" s="167"/>
      <c r="AR99" s="164"/>
      <c r="AS99" s="166"/>
      <c r="AT99" s="287"/>
      <c r="AU99" s="565"/>
      <c r="AV99" s="59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7"/>
      <c r="BQ99" s="167"/>
      <c r="BR99" s="167"/>
      <c r="BS99" s="167"/>
      <c r="BT99" s="167"/>
      <c r="BU99" s="167"/>
      <c r="BV99" s="167"/>
      <c r="BW99" s="167"/>
      <c r="BX99" s="167"/>
      <c r="BY99" s="167"/>
    </row>
    <row r="100" spans="2:77" ht="13.5" customHeight="1">
      <c r="B100" s="126"/>
      <c r="C100" s="213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430"/>
      <c r="O100" s="126"/>
      <c r="AA100" s="164"/>
      <c r="AB100" s="1098"/>
      <c r="AC100" s="217"/>
      <c r="AD100" s="167"/>
      <c r="AE100" s="217"/>
      <c r="AF100" s="1098"/>
      <c r="AG100" s="164"/>
      <c r="AH100" s="1216"/>
      <c r="AI100" s="153"/>
      <c r="AJ100" s="167"/>
      <c r="AK100" s="167"/>
      <c r="AL100" s="167"/>
      <c r="AM100" s="167"/>
      <c r="AN100" s="167"/>
      <c r="AO100" s="167"/>
      <c r="AP100" s="167"/>
      <c r="AQ100" s="167"/>
      <c r="AR100" s="153"/>
      <c r="AS100" s="148"/>
      <c r="AT100" s="266"/>
      <c r="AU100" s="565"/>
      <c r="AV100" s="59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7"/>
      <c r="BQ100" s="167"/>
      <c r="BR100" s="167"/>
      <c r="BS100" s="167"/>
      <c r="BT100" s="167"/>
      <c r="BU100" s="167"/>
      <c r="BV100" s="167"/>
      <c r="BW100" s="167"/>
      <c r="BX100" s="167"/>
      <c r="BY100" s="167"/>
    </row>
    <row r="101" spans="2:77" ht="15.75" customHeight="1" thickBot="1">
      <c r="B101" s="210" t="str">
        <f>B4</f>
        <v>возрастная категория: 7-11 лет</v>
      </c>
      <c r="C101" s="213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430"/>
      <c r="O101" s="126"/>
      <c r="AA101" s="164"/>
      <c r="AB101" s="1098"/>
      <c r="AC101" s="217"/>
      <c r="AD101" s="167"/>
      <c r="AE101" s="217"/>
      <c r="AF101" s="1098"/>
      <c r="AG101" s="164"/>
      <c r="AH101" s="1216"/>
      <c r="AI101" s="164"/>
      <c r="AJ101" s="167"/>
      <c r="AK101" s="167"/>
      <c r="AL101" s="167"/>
      <c r="AM101" s="167"/>
      <c r="AN101" s="167"/>
      <c r="AO101" s="167"/>
      <c r="AP101" s="167"/>
      <c r="AQ101" s="167"/>
      <c r="AR101" s="153"/>
      <c r="AS101" s="299"/>
      <c r="AT101" s="1522"/>
      <c r="AU101" s="1322"/>
      <c r="AV101" s="59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7"/>
      <c r="BQ101" s="167"/>
      <c r="BR101" s="167"/>
      <c r="BS101" s="167"/>
      <c r="BT101" s="167"/>
      <c r="BU101" s="167"/>
      <c r="BV101" s="167"/>
      <c r="BW101" s="167"/>
      <c r="BX101" s="167"/>
      <c r="BY101" s="167"/>
    </row>
    <row r="102" spans="2:77" ht="18.75" customHeight="1">
      <c r="B102" s="214" t="s">
        <v>2</v>
      </c>
      <c r="C102" s="146" t="s">
        <v>3</v>
      </c>
      <c r="D102" s="215" t="s">
        <v>4</v>
      </c>
      <c r="E102" s="216" t="s">
        <v>76</v>
      </c>
      <c r="F102" s="180"/>
      <c r="G102" s="180"/>
      <c r="H102" s="180"/>
      <c r="I102" s="180"/>
      <c r="J102" s="180"/>
      <c r="K102" s="180"/>
      <c r="L102" s="180"/>
      <c r="M102" s="175"/>
      <c r="N102" s="1430"/>
      <c r="O102" s="126"/>
      <c r="AA102" s="170"/>
      <c r="AB102" s="1099"/>
      <c r="AC102" s="217"/>
      <c r="AD102" s="1098"/>
      <c r="AE102" s="217"/>
      <c r="AF102" s="1098"/>
      <c r="AG102" s="164"/>
      <c r="AH102" s="1216"/>
      <c r="AI102" s="164"/>
      <c r="AJ102" s="167"/>
      <c r="AK102" s="167"/>
      <c r="AL102" s="167"/>
      <c r="AM102" s="167"/>
      <c r="AN102" s="167"/>
      <c r="AO102" s="167"/>
      <c r="AP102" s="167"/>
      <c r="AQ102" s="167"/>
      <c r="AR102" s="153"/>
      <c r="AS102" s="299"/>
      <c r="AT102" s="1522"/>
      <c r="AU102" s="565"/>
      <c r="AV102" s="59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7"/>
      <c r="BQ102" s="167"/>
      <c r="BR102" s="167"/>
      <c r="BS102" s="167"/>
      <c r="BT102" s="167"/>
      <c r="BU102" s="167"/>
      <c r="BV102" s="167"/>
      <c r="BW102" s="167"/>
      <c r="BX102" s="167"/>
      <c r="BY102" s="167"/>
    </row>
    <row r="103" spans="2:77" ht="18" customHeight="1" thickBot="1">
      <c r="B103" s="184" t="s">
        <v>5</v>
      </c>
      <c r="C103" s="130"/>
      <c r="D103" s="161" t="s">
        <v>77</v>
      </c>
      <c r="E103" s="157"/>
      <c r="F103" s="165"/>
      <c r="G103" s="165"/>
      <c r="H103" s="165"/>
      <c r="I103" s="165"/>
      <c r="J103" s="165"/>
      <c r="K103" s="165"/>
      <c r="L103" s="165"/>
      <c r="M103" s="158"/>
      <c r="N103" s="1430"/>
      <c r="O103" s="126"/>
      <c r="S103" s="236" t="s">
        <v>534</v>
      </c>
      <c r="AA103" s="170"/>
      <c r="AB103" s="1100"/>
      <c r="AC103" s="217"/>
      <c r="AD103" s="167"/>
      <c r="AE103" s="217"/>
      <c r="AF103" s="1098"/>
      <c r="AG103" s="153"/>
      <c r="AH103" s="1216"/>
      <c r="AI103" s="164"/>
      <c r="AJ103" s="167"/>
      <c r="AK103" s="167"/>
      <c r="AL103" s="167"/>
      <c r="AM103" s="167"/>
      <c r="AN103" s="167"/>
      <c r="AO103" s="167"/>
      <c r="AP103" s="167"/>
      <c r="AQ103" s="167"/>
      <c r="AR103" s="153"/>
      <c r="AS103" s="299"/>
      <c r="AT103" s="1522"/>
      <c r="AU103" s="565"/>
      <c r="AV103" s="59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7"/>
      <c r="BQ103" s="167"/>
      <c r="BR103" s="167"/>
      <c r="BS103" s="167"/>
      <c r="BT103" s="167"/>
      <c r="BU103" s="167"/>
      <c r="BV103" s="167"/>
      <c r="BW103" s="167"/>
      <c r="BX103" s="167"/>
      <c r="BY103" s="167"/>
    </row>
    <row r="104" spans="2:77" ht="16.2" thickBot="1">
      <c r="B104" s="944" t="s">
        <v>565</v>
      </c>
      <c r="C104" s="716"/>
      <c r="D104" s="246"/>
      <c r="E104" s="195" t="s">
        <v>181</v>
      </c>
      <c r="F104" s="431"/>
      <c r="G104" s="432"/>
      <c r="H104" s="126"/>
      <c r="I104" s="126"/>
      <c r="J104" s="126"/>
      <c r="K104" s="1868" t="s">
        <v>667</v>
      </c>
      <c r="L104" s="1875"/>
      <c r="M104" s="40"/>
      <c r="N104" s="1430"/>
      <c r="O104" s="1707" t="s">
        <v>214</v>
      </c>
      <c r="P104" s="1032"/>
      <c r="Q104" s="1032"/>
      <c r="R104" s="930"/>
      <c r="S104" s="36"/>
      <c r="T104" s="36"/>
      <c r="U104" s="36"/>
      <c r="V104" s="36"/>
      <c r="W104" s="36"/>
      <c r="X104" s="36"/>
      <c r="Y104" s="40"/>
      <c r="AA104" s="164"/>
      <c r="AB104" s="167"/>
      <c r="AC104" s="217"/>
      <c r="AD104" s="1098"/>
      <c r="AE104" s="217"/>
      <c r="AF104" s="1098"/>
      <c r="AG104" s="153"/>
      <c r="AH104" s="1216"/>
      <c r="AI104" s="164"/>
      <c r="AJ104" s="167"/>
      <c r="AK104" s="167"/>
      <c r="AL104" s="167"/>
      <c r="AM104" s="167"/>
      <c r="AN104" s="167"/>
      <c r="AO104" s="167"/>
      <c r="AP104" s="167"/>
      <c r="AQ104" s="167"/>
      <c r="AR104" s="164"/>
      <c r="AS104" s="299"/>
      <c r="AT104" s="1522"/>
      <c r="AU104" s="565"/>
      <c r="AV104" s="59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7"/>
      <c r="BQ104" s="167"/>
      <c r="BR104" s="167"/>
      <c r="BS104" s="167"/>
      <c r="BT104" s="167"/>
      <c r="BU104" s="167"/>
      <c r="BV104" s="167"/>
      <c r="BW104" s="167"/>
      <c r="BX104" s="167"/>
      <c r="BY104" s="167"/>
    </row>
    <row r="105" spans="2:77" ht="16.5" customHeight="1" thickBot="1">
      <c r="B105" s="1561" t="s">
        <v>305</v>
      </c>
      <c r="C105" s="146" t="s">
        <v>665</v>
      </c>
      <c r="D105" s="1886">
        <v>70</v>
      </c>
      <c r="E105" s="415" t="s">
        <v>133</v>
      </c>
      <c r="F105" s="413" t="s">
        <v>134</v>
      </c>
      <c r="G105" s="414" t="s">
        <v>135</v>
      </c>
      <c r="H105" s="434" t="s">
        <v>133</v>
      </c>
      <c r="I105" s="413" t="s">
        <v>134</v>
      </c>
      <c r="J105" s="414" t="s">
        <v>135</v>
      </c>
      <c r="K105" s="1868" t="s">
        <v>133</v>
      </c>
      <c r="L105" s="1869" t="s">
        <v>134</v>
      </c>
      <c r="M105" s="1876" t="s">
        <v>135</v>
      </c>
      <c r="N105" s="1430"/>
      <c r="O105" s="1709" t="s">
        <v>133</v>
      </c>
      <c r="P105" s="1034" t="s">
        <v>134</v>
      </c>
      <c r="Q105" s="1035" t="s">
        <v>135</v>
      </c>
      <c r="R105" s="64"/>
      <c r="S105" s="1036" t="s">
        <v>133</v>
      </c>
      <c r="T105" s="1036" t="s">
        <v>134</v>
      </c>
      <c r="U105" s="1037" t="s">
        <v>135</v>
      </c>
      <c r="V105" s="64"/>
      <c r="W105" s="1036" t="s">
        <v>133</v>
      </c>
      <c r="X105" s="1036" t="s">
        <v>134</v>
      </c>
      <c r="Y105" s="1037" t="s">
        <v>135</v>
      </c>
      <c r="AA105" s="170"/>
      <c r="AB105" s="1099"/>
      <c r="AC105" s="153"/>
      <c r="AD105" s="1098"/>
      <c r="AE105" s="217"/>
      <c r="AF105" s="167"/>
      <c r="AG105" s="153"/>
      <c r="AH105" s="1216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53"/>
      <c r="AT105" s="153"/>
      <c r="AU105" s="167"/>
      <c r="AV105" s="300"/>
      <c r="AW105" s="167"/>
      <c r="AX105" s="167"/>
      <c r="AY105" s="167"/>
      <c r="AZ105" s="177"/>
      <c r="BA105" s="17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7"/>
      <c r="BQ105" s="167"/>
      <c r="BR105" s="167"/>
      <c r="BS105" s="167"/>
      <c r="BT105" s="167"/>
      <c r="BU105" s="167"/>
      <c r="BV105" s="167"/>
      <c r="BW105" s="167"/>
      <c r="BX105" s="167"/>
      <c r="BY105" s="167"/>
    </row>
    <row r="106" spans="2:77" ht="15" thickBot="1">
      <c r="B106" s="474"/>
      <c r="C106" s="1891" t="s">
        <v>666</v>
      </c>
      <c r="D106" s="1867"/>
      <c r="E106" s="977" t="s">
        <v>100</v>
      </c>
      <c r="F106" s="248">
        <v>73.569999999999993</v>
      </c>
      <c r="G106" s="877">
        <v>63.2</v>
      </c>
      <c r="H106" s="879" t="s">
        <v>99</v>
      </c>
      <c r="I106" s="248">
        <v>1</v>
      </c>
      <c r="J106" s="877">
        <v>1</v>
      </c>
      <c r="K106" s="1887" t="s">
        <v>259</v>
      </c>
      <c r="L106" s="1888">
        <v>82.6</v>
      </c>
      <c r="M106" s="1889">
        <v>70</v>
      </c>
      <c r="N106" s="1430"/>
      <c r="O106" s="1733" t="s">
        <v>521</v>
      </c>
      <c r="P106" s="1040">
        <f>D110</f>
        <v>30</v>
      </c>
      <c r="Q106" s="1567">
        <f>D110</f>
        <v>30</v>
      </c>
      <c r="R106" s="9"/>
      <c r="S106" s="598" t="s">
        <v>65</v>
      </c>
      <c r="T106" s="1043">
        <f>L110</f>
        <v>10</v>
      </c>
      <c r="U106" s="1224">
        <f>M110</f>
        <v>10</v>
      </c>
      <c r="V106" s="9"/>
      <c r="W106" s="1280" t="s">
        <v>522</v>
      </c>
      <c r="X106" s="140"/>
      <c r="Y106" s="143"/>
      <c r="AA106" s="170"/>
      <c r="AB106" s="1101"/>
      <c r="AC106" s="217"/>
      <c r="AD106" s="167"/>
      <c r="AE106" s="217"/>
      <c r="AF106" s="1098"/>
      <c r="AG106" s="153"/>
      <c r="AH106" s="1216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290"/>
      <c r="AT106" s="595"/>
      <c r="AU106" s="290"/>
      <c r="AV106" s="595"/>
      <c r="AW106" s="167"/>
      <c r="AX106" s="164"/>
      <c r="AY106" s="300"/>
      <c r="AZ106" s="290"/>
      <c r="BA106" s="284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7"/>
      <c r="BQ106" s="167"/>
      <c r="BR106" s="167"/>
      <c r="BS106" s="167"/>
      <c r="BT106" s="167"/>
      <c r="BU106" s="167"/>
      <c r="BV106" s="167"/>
      <c r="BW106" s="167"/>
      <c r="BX106" s="167"/>
      <c r="BY106" s="167"/>
    </row>
    <row r="107" spans="2:77" ht="15" thickBot="1">
      <c r="B107" s="530" t="s">
        <v>19</v>
      </c>
      <c r="C107" s="531" t="s">
        <v>120</v>
      </c>
      <c r="D107" s="454" t="s">
        <v>572</v>
      </c>
      <c r="E107" s="576" t="s">
        <v>121</v>
      </c>
      <c r="F107" s="1358">
        <v>53.6</v>
      </c>
      <c r="G107" s="1359">
        <v>53.6</v>
      </c>
      <c r="H107" s="549" t="s">
        <v>97</v>
      </c>
      <c r="I107" s="550">
        <v>112.6</v>
      </c>
      <c r="J107" s="548">
        <v>112.6</v>
      </c>
      <c r="K107" s="882" t="s">
        <v>630</v>
      </c>
      <c r="L107" s="196"/>
      <c r="M107" s="179"/>
      <c r="N107" s="1430"/>
      <c r="O107" s="1462" t="s">
        <v>523</v>
      </c>
      <c r="P107" s="1043">
        <f>D109</f>
        <v>40</v>
      </c>
      <c r="Q107" s="1594">
        <f>D109</f>
        <v>40</v>
      </c>
      <c r="R107" s="9"/>
      <c r="S107" s="598" t="s">
        <v>67</v>
      </c>
      <c r="T107" s="1043">
        <f>L108</f>
        <v>0.8</v>
      </c>
      <c r="U107" s="1224">
        <f>M108</f>
        <v>0.8</v>
      </c>
      <c r="V107" s="9"/>
      <c r="W107" s="1045" t="s">
        <v>118</v>
      </c>
      <c r="X107" s="1043">
        <f>F111</f>
        <v>8.8000000000000007</v>
      </c>
      <c r="Y107" s="1144">
        <f>G111</f>
        <v>8.8000000000000007</v>
      </c>
      <c r="AA107" s="170"/>
      <c r="AB107" s="1101"/>
      <c r="AC107" s="217"/>
      <c r="AD107" s="167"/>
      <c r="AE107" s="217"/>
      <c r="AF107" s="167"/>
      <c r="AG107" s="153"/>
      <c r="AH107" s="1216"/>
      <c r="AI107" s="186"/>
      <c r="AJ107" s="167"/>
      <c r="AK107" s="167"/>
      <c r="AL107" s="167"/>
      <c r="AM107" s="167"/>
      <c r="AN107" s="167"/>
      <c r="AO107" s="167"/>
      <c r="AP107" s="167"/>
      <c r="AQ107" s="167"/>
      <c r="AR107" s="164"/>
      <c r="AS107" s="166"/>
      <c r="AT107" s="229"/>
      <c r="AU107" s="1321"/>
      <c r="AV107" s="597"/>
      <c r="AW107" s="167"/>
      <c r="AX107" s="167"/>
      <c r="AY107" s="167"/>
      <c r="AZ107" s="148"/>
      <c r="BA107" s="266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7"/>
      <c r="BQ107" s="167"/>
      <c r="BR107" s="167"/>
      <c r="BS107" s="167"/>
      <c r="BT107" s="167"/>
      <c r="BU107" s="167"/>
      <c r="BV107" s="167"/>
      <c r="BW107" s="167"/>
      <c r="BX107" s="167"/>
      <c r="BY107" s="167"/>
    </row>
    <row r="108" spans="2:77">
      <c r="B108" s="530" t="s">
        <v>451</v>
      </c>
      <c r="C108" s="361" t="s">
        <v>630</v>
      </c>
      <c r="D108" s="683">
        <v>200</v>
      </c>
      <c r="E108" s="576" t="s">
        <v>103</v>
      </c>
      <c r="F108" s="577">
        <v>7</v>
      </c>
      <c r="G108" s="878">
        <v>7</v>
      </c>
      <c r="H108" s="976" t="s">
        <v>493</v>
      </c>
      <c r="I108" s="550">
        <v>1.7</v>
      </c>
      <c r="J108" s="567">
        <v>1.7</v>
      </c>
      <c r="K108" s="228" t="s">
        <v>109</v>
      </c>
      <c r="L108" s="226">
        <v>0.8</v>
      </c>
      <c r="M108" s="237">
        <v>0.8</v>
      </c>
      <c r="N108" s="1430"/>
      <c r="O108" s="1462" t="s">
        <v>121</v>
      </c>
      <c r="P108" s="1054">
        <f>F107</f>
        <v>53.6</v>
      </c>
      <c r="Q108" s="1309">
        <f>G107</f>
        <v>53.6</v>
      </c>
      <c r="R108" s="9"/>
      <c r="S108" s="598" t="s">
        <v>68</v>
      </c>
      <c r="T108" s="1043">
        <f>I106</f>
        <v>1</v>
      </c>
      <c r="U108" s="1224">
        <f>J106</f>
        <v>1</v>
      </c>
      <c r="V108" s="9"/>
      <c r="W108" s="1046" t="s">
        <v>101</v>
      </c>
      <c r="X108" s="1043">
        <f>F109</f>
        <v>9</v>
      </c>
      <c r="Y108" s="1145">
        <f>G109</f>
        <v>7.5</v>
      </c>
      <c r="AA108" s="170"/>
      <c r="AB108" s="167"/>
      <c r="AC108" s="178"/>
      <c r="AD108" s="1098"/>
      <c r="AE108" s="217"/>
      <c r="AF108" s="1098"/>
      <c r="AG108" s="153"/>
      <c r="AH108" s="1216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53"/>
      <c r="AS108" s="148"/>
      <c r="AT108" s="266"/>
      <c r="AU108" s="565"/>
      <c r="AV108" s="597"/>
      <c r="AW108" s="167"/>
      <c r="AX108" s="167"/>
      <c r="AY108" s="167"/>
      <c r="AZ108" s="148"/>
      <c r="BA108" s="266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7"/>
      <c r="BQ108" s="167"/>
      <c r="BR108" s="167"/>
      <c r="BS108" s="167"/>
      <c r="BT108" s="167"/>
      <c r="BU108" s="167"/>
      <c r="BV108" s="167"/>
      <c r="BW108" s="167"/>
      <c r="BX108" s="167"/>
      <c r="BY108" s="167"/>
    </row>
    <row r="109" spans="2:77" ht="14.25" customHeight="1">
      <c r="B109" s="580" t="s">
        <v>10</v>
      </c>
      <c r="C109" s="531" t="s">
        <v>11</v>
      </c>
      <c r="D109" s="454">
        <v>40</v>
      </c>
      <c r="E109" s="570" t="s">
        <v>458</v>
      </c>
      <c r="F109" s="577">
        <v>9</v>
      </c>
      <c r="G109" s="878">
        <v>7.5</v>
      </c>
      <c r="H109" s="880"/>
      <c r="I109" s="167"/>
      <c r="J109" s="155"/>
      <c r="K109" s="570" t="s">
        <v>97</v>
      </c>
      <c r="L109" s="437">
        <v>66</v>
      </c>
      <c r="M109" s="438">
        <v>66</v>
      </c>
      <c r="N109" s="1430"/>
      <c r="O109" s="1710" t="s">
        <v>525</v>
      </c>
      <c r="P109" s="1054">
        <f>X111</f>
        <v>114.14999999999999</v>
      </c>
      <c r="Q109" s="1309">
        <f>Y111</f>
        <v>97.3</v>
      </c>
      <c r="R109" s="9"/>
      <c r="S109" s="988" t="s">
        <v>202</v>
      </c>
      <c r="T109" s="1116">
        <f>I108</f>
        <v>1.7</v>
      </c>
      <c r="U109" s="1282">
        <f>J108</f>
        <v>1.7</v>
      </c>
      <c r="V109" s="9"/>
      <c r="W109" s="1046" t="s">
        <v>86</v>
      </c>
      <c r="X109" s="1043">
        <f>F110</f>
        <v>13.75</v>
      </c>
      <c r="Y109" s="1144">
        <f>G110</f>
        <v>11</v>
      </c>
      <c r="AA109" s="170"/>
      <c r="AB109" s="167"/>
      <c r="AC109" s="217"/>
      <c r="AD109" s="1098"/>
      <c r="AE109" s="217"/>
      <c r="AF109" s="167"/>
      <c r="AG109" s="153"/>
      <c r="AH109" s="1216"/>
      <c r="AI109" s="186"/>
      <c r="AJ109" s="167"/>
      <c r="AK109" s="167"/>
      <c r="AL109" s="167"/>
      <c r="AM109" s="167"/>
      <c r="AN109" s="167"/>
      <c r="AO109" s="167"/>
      <c r="AP109" s="167"/>
      <c r="AQ109" s="167"/>
      <c r="AR109" s="164"/>
      <c r="AS109" s="166"/>
      <c r="AT109" s="229"/>
      <c r="AU109" s="565"/>
      <c r="AV109" s="597"/>
      <c r="AW109" s="167"/>
      <c r="AX109" s="167"/>
      <c r="AY109" s="167"/>
      <c r="AZ109" s="166"/>
      <c r="BA109" s="229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7"/>
      <c r="BQ109" s="167"/>
      <c r="BR109" s="167"/>
      <c r="BS109" s="167"/>
      <c r="BT109" s="167"/>
      <c r="BU109" s="167"/>
      <c r="BV109" s="167"/>
      <c r="BW109" s="167"/>
      <c r="BX109" s="167"/>
      <c r="BY109" s="167"/>
    </row>
    <row r="110" spans="2:77">
      <c r="B110" s="580" t="s">
        <v>10</v>
      </c>
      <c r="C110" s="531" t="s">
        <v>510</v>
      </c>
      <c r="D110" s="454">
        <v>30</v>
      </c>
      <c r="E110" s="576" t="s">
        <v>86</v>
      </c>
      <c r="F110" s="577">
        <v>13.75</v>
      </c>
      <c r="G110" s="878">
        <v>11</v>
      </c>
      <c r="H110" s="880"/>
      <c r="I110" s="167"/>
      <c r="J110" s="155"/>
      <c r="K110" s="471" t="s">
        <v>65</v>
      </c>
      <c r="L110" s="459">
        <v>10</v>
      </c>
      <c r="M110" s="462">
        <v>10</v>
      </c>
      <c r="N110" s="1430"/>
      <c r="O110" s="1710" t="s">
        <v>631</v>
      </c>
      <c r="P110" s="1054">
        <f>L112</f>
        <v>5.8339999999999996</v>
      </c>
      <c r="Q110" s="1152">
        <f>M112</f>
        <v>5</v>
      </c>
      <c r="R110" s="9"/>
      <c r="S110" s="1011" t="s">
        <v>493</v>
      </c>
      <c r="T110" s="1278">
        <f>I108</f>
        <v>1.7</v>
      </c>
      <c r="U110" s="1275">
        <f>J108</f>
        <v>1.7</v>
      </c>
      <c r="V110" s="9"/>
      <c r="W110" s="1046" t="s">
        <v>536</v>
      </c>
      <c r="X110" s="1043">
        <f>L106</f>
        <v>82.6</v>
      </c>
      <c r="Y110" s="1165">
        <f>M106</f>
        <v>70</v>
      </c>
      <c r="AA110" s="170"/>
      <c r="AB110" s="1096"/>
      <c r="AC110" s="292"/>
      <c r="AD110" s="167"/>
      <c r="AE110" s="217"/>
      <c r="AF110" s="1098"/>
      <c r="AG110" s="153"/>
      <c r="AH110" s="1504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4"/>
      <c r="AS110" s="166"/>
      <c r="AT110" s="266"/>
      <c r="AU110" s="565"/>
      <c r="AV110" s="59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7"/>
      <c r="BQ110" s="167"/>
      <c r="BR110" s="167"/>
      <c r="BS110" s="167"/>
      <c r="BT110" s="167"/>
      <c r="BU110" s="167"/>
      <c r="BV110" s="167"/>
      <c r="BW110" s="167"/>
      <c r="BX110" s="167"/>
      <c r="BY110" s="167"/>
    </row>
    <row r="111" spans="2:77" ht="12.75" customHeight="1">
      <c r="B111" s="156"/>
      <c r="C111" s="159"/>
      <c r="D111" s="155"/>
      <c r="E111" s="576" t="s">
        <v>84</v>
      </c>
      <c r="F111" s="577">
        <v>8.8000000000000007</v>
      </c>
      <c r="G111" s="878">
        <v>8.8000000000000007</v>
      </c>
      <c r="H111" s="880"/>
      <c r="I111" s="167"/>
      <c r="J111" s="155"/>
      <c r="K111" s="541" t="s">
        <v>231</v>
      </c>
      <c r="L111" s="542">
        <v>150</v>
      </c>
      <c r="M111" s="544">
        <v>150</v>
      </c>
      <c r="N111" s="1430"/>
      <c r="O111" s="1725" t="s">
        <v>100</v>
      </c>
      <c r="P111" s="1043">
        <f>F106</f>
        <v>73.569999999999993</v>
      </c>
      <c r="Q111" s="1152">
        <f>G106</f>
        <v>63.2</v>
      </c>
      <c r="R111" s="9"/>
      <c r="S111" s="1276"/>
      <c r="T111" s="1273"/>
      <c r="U111" s="1273"/>
      <c r="V111" s="9"/>
      <c r="W111" s="1049" t="s">
        <v>526</v>
      </c>
      <c r="X111" s="1084">
        <f>SUM(X107:X110)</f>
        <v>114.14999999999999</v>
      </c>
      <c r="Y111" s="1169">
        <f>SUM(Y107:Y110)</f>
        <v>97.3</v>
      </c>
      <c r="AA111" s="170"/>
      <c r="AB111" s="167"/>
      <c r="AC111" s="217"/>
      <c r="AD111" s="1098"/>
      <c r="AE111" s="217"/>
      <c r="AF111" s="1098"/>
      <c r="AG111" s="222"/>
      <c r="AH111" s="1216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4"/>
      <c r="AS111" s="166"/>
      <c r="AT111" s="266"/>
      <c r="AU111" s="565"/>
      <c r="AV111" s="59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7"/>
      <c r="BQ111" s="167"/>
      <c r="BR111" s="167"/>
      <c r="BS111" s="167"/>
      <c r="BT111" s="167"/>
      <c r="BU111" s="167"/>
      <c r="BV111" s="167"/>
      <c r="BW111" s="167"/>
      <c r="BX111" s="167"/>
      <c r="BY111" s="167"/>
    </row>
    <row r="112" spans="2:77" ht="12" customHeight="1" thickBot="1">
      <c r="B112" s="157"/>
      <c r="C112" s="364"/>
      <c r="D112" s="158"/>
      <c r="E112" s="165"/>
      <c r="F112" s="165"/>
      <c r="G112" s="165"/>
      <c r="H112" s="974"/>
      <c r="I112" s="165"/>
      <c r="J112" s="158"/>
      <c r="K112" s="1420" t="s">
        <v>631</v>
      </c>
      <c r="L112" s="529">
        <v>5.8339999999999996</v>
      </c>
      <c r="M112" s="521">
        <v>5</v>
      </c>
      <c r="N112" s="1430"/>
      <c r="O112" s="1716" t="s">
        <v>103</v>
      </c>
      <c r="P112" s="1056">
        <f>F108</f>
        <v>7</v>
      </c>
      <c r="Q112" s="1595">
        <f>G108</f>
        <v>7</v>
      </c>
      <c r="R112" s="30"/>
      <c r="S112" s="1286" t="s">
        <v>97</v>
      </c>
      <c r="T112" s="1287">
        <f>I107+L109+L111</f>
        <v>328.6</v>
      </c>
      <c r="U112" s="1326">
        <f>L109+L111+I107</f>
        <v>328.6</v>
      </c>
      <c r="V112" s="30"/>
      <c r="W112" s="30"/>
      <c r="X112" s="30"/>
      <c r="Y112" s="70"/>
      <c r="AA112" s="170"/>
      <c r="AB112" s="1096"/>
      <c r="AC112" s="217"/>
      <c r="AD112" s="1098"/>
      <c r="AE112" s="217"/>
      <c r="AF112" s="1098"/>
      <c r="AG112" s="167"/>
      <c r="AH112" s="1216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4"/>
      <c r="AS112" s="166"/>
      <c r="AT112" s="287"/>
      <c r="AU112" s="565"/>
      <c r="AV112" s="59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7"/>
      <c r="BQ112" s="167"/>
      <c r="BR112" s="167"/>
      <c r="BS112" s="167"/>
      <c r="BT112" s="167"/>
      <c r="BU112" s="167"/>
      <c r="BV112" s="167"/>
      <c r="BW112" s="167"/>
      <c r="BX112" s="167"/>
      <c r="BY112" s="167"/>
    </row>
    <row r="113" spans="2:77" ht="13.5" customHeight="1">
      <c r="B113" s="126"/>
      <c r="C113" s="213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430"/>
      <c r="O113" s="217"/>
      <c r="P113" s="1125"/>
      <c r="Q113" s="1107"/>
      <c r="R113" s="9"/>
      <c r="V113" s="9"/>
      <c r="Z113" s="9"/>
      <c r="AA113" s="170"/>
      <c r="AB113" s="1096"/>
      <c r="AC113" s="217"/>
      <c r="AD113" s="1098"/>
      <c r="AE113" s="217"/>
      <c r="AF113" s="167"/>
      <c r="AG113" s="167"/>
      <c r="AH113" s="1216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4"/>
      <c r="AS113" s="166"/>
      <c r="AT113" s="287"/>
      <c r="AU113" s="565"/>
      <c r="AV113" s="59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7"/>
      <c r="BQ113" s="167"/>
      <c r="BR113" s="167"/>
      <c r="BS113" s="167"/>
      <c r="BT113" s="167"/>
      <c r="BU113" s="167"/>
      <c r="BV113" s="167"/>
      <c r="BW113" s="167"/>
      <c r="BX113" s="167"/>
      <c r="BY113" s="167"/>
    </row>
    <row r="114" spans="2:77" ht="12.75" customHeight="1" thickBot="1">
      <c r="B114" s="126"/>
      <c r="C114" s="213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430"/>
      <c r="O114" s="217"/>
      <c r="P114" s="1125"/>
      <c r="Q114" s="1107"/>
      <c r="R114" s="9"/>
      <c r="V114" s="9"/>
      <c r="Z114" s="9"/>
      <c r="AA114" s="275"/>
      <c r="AB114" s="1098"/>
      <c r="AC114" s="217"/>
      <c r="AD114" s="1098"/>
      <c r="AE114" s="217"/>
      <c r="AF114" s="1098"/>
      <c r="AG114" s="153"/>
      <c r="AH114" s="167"/>
      <c r="AI114" s="167"/>
      <c r="AJ114" s="167"/>
      <c r="AK114" s="167"/>
      <c r="AL114" s="167"/>
      <c r="AM114" s="167"/>
      <c r="AN114" s="167"/>
      <c r="AO114" s="167"/>
      <c r="AP114" s="167"/>
      <c r="AQ114" s="167"/>
      <c r="AR114" s="153"/>
      <c r="AS114" s="148"/>
      <c r="AT114" s="266"/>
      <c r="AU114" s="565"/>
      <c r="AV114" s="597"/>
      <c r="AW114" s="167"/>
      <c r="AX114" s="167"/>
      <c r="AY114" s="167"/>
      <c r="AZ114" s="167"/>
      <c r="BA114" s="256"/>
      <c r="BB114" s="167"/>
      <c r="BC114" s="167"/>
      <c r="BD114" s="256"/>
      <c r="BE114" s="167"/>
      <c r="BF114" s="167"/>
      <c r="BG114" s="167"/>
      <c r="BH114" s="167"/>
      <c r="BI114" s="167"/>
      <c r="BJ114" s="167"/>
      <c r="BK114" s="167"/>
      <c r="BL114" s="167"/>
      <c r="BM114" s="167"/>
      <c r="BN114" s="167"/>
      <c r="BO114" s="167"/>
      <c r="BP114" s="167"/>
      <c r="BQ114" s="167"/>
      <c r="BR114" s="167"/>
      <c r="BS114" s="167"/>
      <c r="BT114" s="167"/>
      <c r="BU114" s="167"/>
      <c r="BV114" s="167"/>
      <c r="BW114" s="167"/>
      <c r="BX114" s="167"/>
      <c r="BY114" s="167"/>
    </row>
    <row r="115" spans="2:77">
      <c r="B115" s="214" t="s">
        <v>2</v>
      </c>
      <c r="C115" s="176" t="s">
        <v>3</v>
      </c>
      <c r="D115" s="215" t="s">
        <v>4</v>
      </c>
      <c r="E115" s="216" t="s">
        <v>76</v>
      </c>
      <c r="F115" s="180"/>
      <c r="G115" s="180"/>
      <c r="H115" s="180"/>
      <c r="I115" s="180"/>
      <c r="J115" s="180"/>
      <c r="K115" s="180"/>
      <c r="L115" s="180"/>
      <c r="M115" s="175"/>
      <c r="N115" s="1430"/>
      <c r="O115" s="126"/>
      <c r="R115" s="9"/>
      <c r="S115" s="9"/>
      <c r="T115" s="9"/>
      <c r="U115" s="9"/>
      <c r="V115" s="9"/>
      <c r="W115" s="9"/>
      <c r="X115" s="9"/>
      <c r="Y115" s="9"/>
      <c r="Z115" s="9"/>
      <c r="AA115" s="153"/>
      <c r="AB115" s="1096"/>
      <c r="AC115" s="1511"/>
      <c r="AD115" s="1098"/>
      <c r="AE115" s="217"/>
      <c r="AF115" s="167"/>
      <c r="AG115" s="167"/>
      <c r="AH115" s="1216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284"/>
      <c r="AU115" s="171"/>
      <c r="AV115" s="167"/>
      <c r="AW115" s="167"/>
      <c r="AX115" s="153"/>
      <c r="AY115" s="148"/>
      <c r="AZ115" s="166"/>
      <c r="BA115" s="289"/>
      <c r="BB115" s="290"/>
      <c r="BC115" s="284"/>
      <c r="BD115" s="289"/>
      <c r="BE115" s="290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7"/>
      <c r="BQ115" s="167"/>
      <c r="BR115" s="167"/>
      <c r="BS115" s="167"/>
      <c r="BT115" s="167"/>
      <c r="BU115" s="167"/>
      <c r="BV115" s="167"/>
      <c r="BW115" s="167"/>
      <c r="BX115" s="167"/>
      <c r="BY115" s="167"/>
    </row>
    <row r="116" spans="2:77" ht="17.25" customHeight="1" thickBot="1">
      <c r="B116" s="184" t="s">
        <v>5</v>
      </c>
      <c r="C116" s="217"/>
      <c r="D116" s="161" t="s">
        <v>77</v>
      </c>
      <c r="E116" s="157"/>
      <c r="F116" s="165"/>
      <c r="G116" s="165"/>
      <c r="H116" s="165"/>
      <c r="I116" s="165"/>
      <c r="J116" s="165"/>
      <c r="K116" s="167"/>
      <c r="L116" s="167"/>
      <c r="M116" s="155"/>
      <c r="N116" s="1737"/>
      <c r="O116" s="126"/>
      <c r="R116" s="236" t="s">
        <v>534</v>
      </c>
      <c r="T116" s="2"/>
      <c r="U116" s="2" t="s">
        <v>514</v>
      </c>
      <c r="V116" s="1029"/>
      <c r="W116" s="10"/>
      <c r="AA116" s="153"/>
      <c r="AB116" s="1103"/>
      <c r="AC116" s="1519"/>
      <c r="AD116" s="1098"/>
      <c r="AE116" s="188"/>
      <c r="AF116" s="167"/>
      <c r="AG116" s="266"/>
      <c r="AH116" s="1216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229"/>
      <c r="AU116" s="167"/>
      <c r="AV116" s="167"/>
      <c r="AW116" s="167"/>
      <c r="AX116" s="167"/>
      <c r="AY116" s="148"/>
      <c r="AZ116" s="167"/>
      <c r="BA116" s="177"/>
      <c r="BB116" s="181"/>
      <c r="BC116" s="261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7"/>
      <c r="BQ116" s="167"/>
      <c r="BR116" s="167"/>
      <c r="BS116" s="167"/>
      <c r="BT116" s="167"/>
      <c r="BU116" s="167"/>
      <c r="BV116" s="167"/>
      <c r="BW116" s="167"/>
      <c r="BX116" s="167"/>
      <c r="BY116" s="167"/>
    </row>
    <row r="117" spans="2:77" ht="18" customHeight="1" thickBot="1">
      <c r="B117" s="944" t="s">
        <v>564</v>
      </c>
      <c r="C117" s="174"/>
      <c r="D117" s="205"/>
      <c r="E117" s="409" t="s">
        <v>186</v>
      </c>
      <c r="F117" s="407"/>
      <c r="G117" s="198" t="s">
        <v>128</v>
      </c>
      <c r="H117" s="196"/>
      <c r="I117" s="196"/>
      <c r="J117" s="179"/>
      <c r="K117" s="481" t="s">
        <v>240</v>
      </c>
      <c r="L117" s="433"/>
      <c r="M117" s="473"/>
      <c r="N117" s="1430"/>
      <c r="O117" s="210" t="s">
        <v>132</v>
      </c>
      <c r="U117" s="57"/>
      <c r="V117" s="138"/>
      <c r="W117" s="75"/>
      <c r="AA117" s="282"/>
      <c r="AB117" s="1098"/>
      <c r="AC117" s="167"/>
      <c r="AD117" s="1098"/>
      <c r="AE117" s="153"/>
      <c r="AF117" s="1098"/>
      <c r="AG117" s="167"/>
      <c r="AH117" s="1216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229"/>
      <c r="AU117" s="167"/>
      <c r="AV117" s="167"/>
      <c r="AW117" s="167"/>
      <c r="AX117" s="167"/>
      <c r="AY117" s="148"/>
      <c r="AZ117" s="148"/>
      <c r="BA117" s="164"/>
      <c r="BB117" s="181"/>
      <c r="BC117" s="261"/>
      <c r="BD117" s="164"/>
      <c r="BE117" s="166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7"/>
      <c r="BQ117" s="167"/>
      <c r="BR117" s="167"/>
      <c r="BS117" s="167"/>
      <c r="BT117" s="167"/>
      <c r="BU117" s="167"/>
      <c r="BV117" s="167"/>
      <c r="BW117" s="167"/>
      <c r="BX117" s="167"/>
      <c r="BY117" s="167"/>
    </row>
    <row r="118" spans="2:77" ht="11.25" customHeight="1" thickBot="1">
      <c r="B118" s="1561" t="s">
        <v>673</v>
      </c>
      <c r="C118" s="146" t="s">
        <v>531</v>
      </c>
      <c r="D118" s="1886">
        <v>70</v>
      </c>
      <c r="E118" s="303" t="s">
        <v>133</v>
      </c>
      <c r="F118" s="285" t="s">
        <v>134</v>
      </c>
      <c r="G118" s="286" t="s">
        <v>135</v>
      </c>
      <c r="H118" s="434" t="s">
        <v>133</v>
      </c>
      <c r="I118" s="413" t="s">
        <v>134</v>
      </c>
      <c r="J118" s="414" t="s">
        <v>135</v>
      </c>
      <c r="K118" s="412" t="s">
        <v>133</v>
      </c>
      <c r="L118" s="413" t="s">
        <v>134</v>
      </c>
      <c r="M118" s="414" t="s">
        <v>135</v>
      </c>
      <c r="N118" s="1430"/>
      <c r="O118" s="1633" t="s">
        <v>557</v>
      </c>
      <c r="Q118" s="791" t="s">
        <v>516</v>
      </c>
      <c r="T118" s="600"/>
      <c r="U118" s="236" t="s">
        <v>517</v>
      </c>
      <c r="W118" s="138" t="s">
        <v>518</v>
      </c>
      <c r="AA118" s="250"/>
      <c r="AB118" s="1098"/>
      <c r="AC118" s="167"/>
      <c r="AD118" s="1106"/>
      <c r="AE118" s="280"/>
      <c r="AF118" s="1098"/>
      <c r="AG118" s="137"/>
      <c r="AH118" s="1216"/>
      <c r="AI118" s="167"/>
      <c r="AJ118" s="1501"/>
      <c r="AK118" s="153"/>
      <c r="AL118" s="137"/>
      <c r="AM118" s="167"/>
      <c r="AN118" s="167"/>
      <c r="AO118" s="167"/>
      <c r="AP118" s="229"/>
      <c r="AQ118" s="167"/>
      <c r="AR118" s="167"/>
      <c r="AS118" s="167"/>
      <c r="AT118" s="229"/>
      <c r="AU118" s="167"/>
      <c r="AV118" s="167"/>
      <c r="AW118" s="167"/>
      <c r="AX118" s="167"/>
      <c r="AY118" s="148"/>
      <c r="AZ118" s="148"/>
      <c r="BA118" s="164"/>
      <c r="BB118" s="181"/>
      <c r="BC118" s="261"/>
      <c r="BD118" s="164"/>
      <c r="BE118" s="166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7"/>
      <c r="BQ118" s="167"/>
      <c r="BR118" s="167"/>
      <c r="BS118" s="167"/>
      <c r="BT118" s="167"/>
      <c r="BU118" s="167"/>
      <c r="BV118" s="167"/>
      <c r="BW118" s="167"/>
      <c r="BX118" s="167"/>
      <c r="BY118" s="167"/>
    </row>
    <row r="119" spans="2:77">
      <c r="B119" s="474"/>
      <c r="C119" s="1891" t="s">
        <v>666</v>
      </c>
      <c r="D119" s="1867"/>
      <c r="E119" s="227" t="s">
        <v>232</v>
      </c>
      <c r="F119" s="1478">
        <v>95.582999999999998</v>
      </c>
      <c r="G119" s="1689">
        <v>67</v>
      </c>
      <c r="H119" s="225" t="s">
        <v>95</v>
      </c>
      <c r="I119" s="226">
        <v>1.1000000000000001</v>
      </c>
      <c r="J119" s="237">
        <v>1.1000000000000001</v>
      </c>
      <c r="K119" s="227" t="s">
        <v>60</v>
      </c>
      <c r="L119" s="231">
        <v>140.80000000000001</v>
      </c>
      <c r="M119" s="232">
        <v>105.6</v>
      </c>
      <c r="N119" s="1430"/>
      <c r="O119" s="1701" t="s">
        <v>519</v>
      </c>
      <c r="S119" s="605"/>
      <c r="T119" t="s">
        <v>520</v>
      </c>
      <c r="Y119" s="75"/>
      <c r="AA119" s="164"/>
      <c r="AB119" s="1098"/>
      <c r="AC119" s="217"/>
      <c r="AD119" s="167"/>
      <c r="AE119" s="153"/>
      <c r="AF119" s="1098"/>
      <c r="AG119" s="164"/>
      <c r="AH119" s="1216"/>
      <c r="AI119" s="167"/>
      <c r="AJ119" s="1501"/>
      <c r="AK119" s="181"/>
      <c r="AL119" s="540"/>
      <c r="AM119" s="167"/>
      <c r="AN119" s="167"/>
      <c r="AO119" s="167"/>
      <c r="AP119" s="266"/>
      <c r="AQ119" s="167"/>
      <c r="AR119" s="167"/>
      <c r="AS119" s="167"/>
      <c r="AT119" s="287"/>
      <c r="AU119" s="167"/>
      <c r="AV119" s="167"/>
      <c r="AW119" s="167"/>
      <c r="AX119" s="167"/>
      <c r="AY119" s="153"/>
      <c r="AZ119" s="148"/>
      <c r="BA119" s="177"/>
      <c r="BB119" s="181"/>
      <c r="BC119" s="261"/>
      <c r="BD119" s="164"/>
      <c r="BE119" s="166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7"/>
      <c r="BQ119" s="167"/>
      <c r="BR119" s="167"/>
      <c r="BS119" s="167"/>
      <c r="BT119" s="167"/>
      <c r="BU119" s="167"/>
      <c r="BV119" s="167"/>
      <c r="BW119" s="167"/>
      <c r="BX119" s="167"/>
      <c r="BY119" s="167"/>
    </row>
    <row r="120" spans="2:77" ht="15" thickBot="1">
      <c r="B120" s="530" t="s">
        <v>22</v>
      </c>
      <c r="C120" s="531" t="s">
        <v>307</v>
      </c>
      <c r="D120" s="478" t="s">
        <v>239</v>
      </c>
      <c r="E120" s="512" t="s">
        <v>94</v>
      </c>
      <c r="F120" s="550">
        <v>12.6</v>
      </c>
      <c r="G120" s="561">
        <v>12.6</v>
      </c>
      <c r="H120" s="549" t="s">
        <v>97</v>
      </c>
      <c r="I120" s="550">
        <v>13</v>
      </c>
      <c r="J120" s="567"/>
      <c r="K120" s="512" t="s">
        <v>96</v>
      </c>
      <c r="L120" s="542">
        <v>19.2</v>
      </c>
      <c r="M120" s="544">
        <v>18</v>
      </c>
      <c r="N120" s="1430"/>
      <c r="O120" s="126"/>
      <c r="AA120" s="164"/>
      <c r="AB120" s="1098"/>
      <c r="AC120" s="217"/>
      <c r="AD120" s="167"/>
      <c r="AE120" s="153"/>
      <c r="AF120" s="1098"/>
      <c r="AG120" s="164"/>
      <c r="AH120" s="1216"/>
      <c r="AI120" s="167"/>
      <c r="AJ120" s="1501"/>
      <c r="AK120" s="181"/>
      <c r="AL120" s="546"/>
      <c r="AM120" s="167"/>
      <c r="AN120" s="167"/>
      <c r="AO120" s="167"/>
      <c r="AP120" s="229"/>
      <c r="AQ120" s="167"/>
      <c r="AR120" s="167"/>
      <c r="AS120" s="167"/>
      <c r="AT120" s="167"/>
      <c r="AU120" s="167"/>
      <c r="AV120" s="167"/>
      <c r="AW120" s="167"/>
      <c r="AX120" s="167"/>
      <c r="AY120" s="153"/>
      <c r="AZ120" s="148"/>
      <c r="BA120" s="177"/>
      <c r="BB120" s="181"/>
      <c r="BC120" s="261"/>
      <c r="BD120" s="164"/>
      <c r="BE120" s="166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7"/>
      <c r="BQ120" s="167"/>
      <c r="BR120" s="167"/>
      <c r="BS120" s="167"/>
      <c r="BT120" s="167"/>
      <c r="BU120" s="167"/>
      <c r="BV120" s="167"/>
      <c r="BW120" s="167"/>
      <c r="BX120" s="167"/>
      <c r="BY120" s="167"/>
    </row>
    <row r="121" spans="2:77" ht="16.2" thickBot="1">
      <c r="B121" s="571" t="s">
        <v>249</v>
      </c>
      <c r="C121" s="573" t="s">
        <v>172</v>
      </c>
      <c r="D121" s="572" t="s">
        <v>617</v>
      </c>
      <c r="E121" s="512" t="s">
        <v>96</v>
      </c>
      <c r="F121" s="550">
        <v>6.64</v>
      </c>
      <c r="G121" s="561">
        <v>6.64</v>
      </c>
      <c r="H121" s="549" t="s">
        <v>84</v>
      </c>
      <c r="I121" s="550">
        <v>2.06</v>
      </c>
      <c r="J121" s="567">
        <v>2.06</v>
      </c>
      <c r="K121" s="512" t="s">
        <v>130</v>
      </c>
      <c r="L121" s="550">
        <v>3.6</v>
      </c>
      <c r="M121" s="551">
        <v>3.6</v>
      </c>
      <c r="N121" s="1430"/>
      <c r="O121" s="1726" t="s">
        <v>215</v>
      </c>
      <c r="P121" s="1200"/>
      <c r="Q121" s="1200"/>
      <c r="R121" s="86"/>
      <c r="S121" s="64"/>
      <c r="T121" s="64"/>
      <c r="U121" s="64"/>
      <c r="V121" s="64"/>
      <c r="W121" s="64"/>
      <c r="X121" s="64"/>
      <c r="Y121" s="45"/>
      <c r="AA121" s="170"/>
      <c r="AB121" s="167"/>
      <c r="AC121" s="217"/>
      <c r="AD121" s="167"/>
      <c r="AE121" s="153"/>
      <c r="AF121" s="1098"/>
      <c r="AG121" s="164"/>
      <c r="AH121" s="1216"/>
      <c r="AI121" s="167"/>
      <c r="AJ121" s="1501"/>
      <c r="AK121" s="153"/>
      <c r="AL121" s="137"/>
      <c r="AM121" s="167"/>
      <c r="AN121" s="167"/>
      <c r="AO121" s="167"/>
      <c r="AP121" s="229"/>
      <c r="AQ121" s="167"/>
      <c r="AR121" s="167"/>
      <c r="AS121" s="167"/>
      <c r="AT121" s="284"/>
      <c r="AU121" s="167"/>
      <c r="AV121" s="167"/>
      <c r="AW121" s="167"/>
      <c r="AX121" s="167"/>
      <c r="AY121" s="153"/>
      <c r="AZ121" s="148"/>
      <c r="BA121" s="177"/>
      <c r="BB121" s="181"/>
      <c r="BC121" s="261"/>
      <c r="BD121" s="164"/>
      <c r="BE121" s="166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7"/>
      <c r="BQ121" s="167"/>
      <c r="BR121" s="167"/>
      <c r="BS121" s="167"/>
      <c r="BT121" s="167"/>
      <c r="BU121" s="167"/>
      <c r="BV121" s="167"/>
      <c r="BW121" s="167"/>
      <c r="BX121" s="167"/>
      <c r="BY121" s="167"/>
    </row>
    <row r="122" spans="2:77" ht="15" thickBot="1">
      <c r="B122" s="152" t="s">
        <v>124</v>
      </c>
      <c r="C122" s="150" t="s">
        <v>248</v>
      </c>
      <c r="D122" s="479"/>
      <c r="E122" s="570" t="s">
        <v>458</v>
      </c>
      <c r="F122" s="550">
        <v>16.2</v>
      </c>
      <c r="G122" s="561">
        <v>12.6</v>
      </c>
      <c r="H122" s="549" t="s">
        <v>110</v>
      </c>
      <c r="I122" s="550">
        <v>1.8</v>
      </c>
      <c r="J122" s="567">
        <v>1.8</v>
      </c>
      <c r="K122" s="480" t="s">
        <v>248</v>
      </c>
      <c r="L122" s="167"/>
      <c r="M122" s="155"/>
      <c r="N122" s="1430"/>
      <c r="O122" s="1732" t="s">
        <v>133</v>
      </c>
      <c r="P122" s="1258" t="s">
        <v>134</v>
      </c>
      <c r="Q122" s="1163" t="s">
        <v>135</v>
      </c>
      <c r="R122" s="64"/>
      <c r="S122" s="1281" t="s">
        <v>133</v>
      </c>
      <c r="T122" s="1036" t="s">
        <v>134</v>
      </c>
      <c r="U122" s="1037" t="s">
        <v>135</v>
      </c>
      <c r="V122" s="64"/>
      <c r="W122" s="1281" t="s">
        <v>133</v>
      </c>
      <c r="X122" s="1036" t="s">
        <v>134</v>
      </c>
      <c r="Y122" s="1037" t="s">
        <v>135</v>
      </c>
      <c r="AA122" s="170"/>
      <c r="AB122" s="1100"/>
      <c r="AC122" s="217"/>
      <c r="AD122" s="1098"/>
      <c r="AE122" s="153"/>
      <c r="AF122" s="167"/>
      <c r="AG122" s="153"/>
      <c r="AH122" s="1216"/>
      <c r="AI122" s="167"/>
      <c r="AJ122" s="1501"/>
      <c r="AK122" s="153"/>
      <c r="AL122" s="137"/>
      <c r="AM122" s="167"/>
      <c r="AN122" s="167"/>
      <c r="AO122" s="167"/>
      <c r="AP122" s="229"/>
      <c r="AQ122" s="167"/>
      <c r="AR122" s="167"/>
      <c r="AS122" s="167"/>
      <c r="AT122" s="229"/>
      <c r="AU122" s="167"/>
      <c r="AV122" s="167"/>
      <c r="AW122" s="167"/>
      <c r="AX122" s="167"/>
      <c r="AY122" s="153"/>
      <c r="AZ122" s="148"/>
      <c r="BA122" s="177"/>
      <c r="BB122" s="181"/>
      <c r="BC122" s="261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7"/>
      <c r="BQ122" s="167"/>
      <c r="BR122" s="167"/>
      <c r="BS122" s="167"/>
      <c r="BT122" s="167"/>
      <c r="BU122" s="167"/>
      <c r="BV122" s="167"/>
      <c r="BW122" s="167"/>
      <c r="BX122" s="167"/>
      <c r="BY122" s="167"/>
    </row>
    <row r="123" spans="2:77">
      <c r="B123" s="530" t="s">
        <v>9</v>
      </c>
      <c r="C123" s="531" t="s">
        <v>224</v>
      </c>
      <c r="D123" s="478">
        <v>200</v>
      </c>
      <c r="E123" s="543" t="s">
        <v>113</v>
      </c>
      <c r="F123" s="550" t="s">
        <v>423</v>
      </c>
      <c r="G123" s="561">
        <v>3.76</v>
      </c>
      <c r="H123" s="549" t="s">
        <v>458</v>
      </c>
      <c r="I123" s="577">
        <v>1.03</v>
      </c>
      <c r="J123" s="578">
        <v>0.875</v>
      </c>
      <c r="K123" s="1738" t="s">
        <v>247</v>
      </c>
      <c r="L123" s="1739">
        <v>40.29</v>
      </c>
      <c r="M123" s="555">
        <v>32.22</v>
      </c>
      <c r="N123" s="1430"/>
      <c r="O123" s="1733" t="s">
        <v>521</v>
      </c>
      <c r="P123" s="1040">
        <f>D125</f>
        <v>20</v>
      </c>
      <c r="Q123" s="1279">
        <f>D125</f>
        <v>20</v>
      </c>
      <c r="R123" s="9"/>
      <c r="S123" s="598" t="s">
        <v>85</v>
      </c>
      <c r="T123" s="1043">
        <f>I122</f>
        <v>1.8</v>
      </c>
      <c r="U123" s="1224">
        <f>J122</f>
        <v>1.8</v>
      </c>
      <c r="V123" s="9"/>
      <c r="W123" s="1072" t="s">
        <v>522</v>
      </c>
      <c r="X123" s="140"/>
      <c r="Y123" s="143"/>
      <c r="AA123" s="164"/>
      <c r="AB123" s="167"/>
      <c r="AC123" s="217"/>
      <c r="AD123" s="1098"/>
      <c r="AE123" s="153"/>
      <c r="AF123" s="167"/>
      <c r="AG123" s="153"/>
      <c r="AH123" s="1216"/>
      <c r="AI123" s="167"/>
      <c r="AJ123" s="1501"/>
      <c r="AK123" s="153"/>
      <c r="AL123" s="137"/>
      <c r="AM123" s="167"/>
      <c r="AN123" s="167"/>
      <c r="AO123" s="167"/>
      <c r="AP123" s="167"/>
      <c r="AQ123" s="167"/>
      <c r="AR123" s="167"/>
      <c r="AS123" s="167"/>
      <c r="AT123" s="229"/>
      <c r="AU123" s="167"/>
      <c r="AV123" s="167"/>
      <c r="AW123" s="167"/>
      <c r="AX123" s="167"/>
      <c r="AY123" s="185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7"/>
      <c r="BQ123" s="167"/>
      <c r="BR123" s="167"/>
      <c r="BS123" s="167"/>
      <c r="BT123" s="167"/>
      <c r="BU123" s="167"/>
      <c r="BV123" s="167"/>
      <c r="BW123" s="167"/>
      <c r="BX123" s="167"/>
      <c r="BY123" s="167"/>
    </row>
    <row r="124" spans="2:77">
      <c r="B124" s="530" t="s">
        <v>10</v>
      </c>
      <c r="C124" s="531" t="s">
        <v>11</v>
      </c>
      <c r="D124" s="478">
        <v>30</v>
      </c>
      <c r="E124" s="512" t="s">
        <v>95</v>
      </c>
      <c r="F124" s="550">
        <v>7.2</v>
      </c>
      <c r="G124" s="561">
        <v>7.2</v>
      </c>
      <c r="H124" s="549" t="s">
        <v>98</v>
      </c>
      <c r="I124" s="550">
        <v>2</v>
      </c>
      <c r="J124" s="551">
        <v>2</v>
      </c>
      <c r="K124" s="1024" t="s">
        <v>246</v>
      </c>
      <c r="L124" s="550">
        <v>8.25</v>
      </c>
      <c r="M124" s="696">
        <v>6.6</v>
      </c>
      <c r="N124" s="1430"/>
      <c r="O124" s="1462" t="s">
        <v>523</v>
      </c>
      <c r="P124" s="1043">
        <f>D124+F120</f>
        <v>42.6</v>
      </c>
      <c r="Q124" s="1225">
        <f>G120+D124</f>
        <v>42.6</v>
      </c>
      <c r="R124" s="9"/>
      <c r="S124" s="598" t="s">
        <v>98</v>
      </c>
      <c r="T124" s="1043">
        <f>I124+L121</f>
        <v>5.6</v>
      </c>
      <c r="U124" s="1224">
        <f>J124+M121</f>
        <v>5.6</v>
      </c>
      <c r="V124" s="9"/>
      <c r="W124" s="1204" t="s">
        <v>251</v>
      </c>
      <c r="X124" s="1062">
        <f>L123</f>
        <v>40.29</v>
      </c>
      <c r="Y124" s="1144">
        <f>M123</f>
        <v>32.22</v>
      </c>
      <c r="AA124" s="170"/>
      <c r="AB124" s="1099"/>
      <c r="AC124" s="153"/>
      <c r="AD124" s="167"/>
      <c r="AE124" s="153"/>
      <c r="AF124" s="167"/>
      <c r="AG124" s="153"/>
      <c r="AH124" s="1216"/>
      <c r="AI124" s="167"/>
      <c r="AJ124" s="1501"/>
      <c r="AK124" s="153"/>
      <c r="AL124" s="137"/>
      <c r="AM124" s="167"/>
      <c r="AN124" s="167"/>
      <c r="AO124" s="167"/>
      <c r="AP124" s="167"/>
      <c r="AQ124" s="167"/>
      <c r="AR124" s="167"/>
      <c r="AS124" s="167"/>
      <c r="AT124" s="258"/>
      <c r="AU124" s="167"/>
      <c r="AV124" s="167"/>
      <c r="AW124" s="167"/>
      <c r="AX124" s="167"/>
      <c r="AY124" s="185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7"/>
      <c r="BQ124" s="167"/>
      <c r="BR124" s="167"/>
      <c r="BS124" s="167"/>
      <c r="BT124" s="167"/>
      <c r="BU124" s="167"/>
      <c r="BV124" s="167"/>
      <c r="BW124" s="167"/>
      <c r="BX124" s="167"/>
      <c r="BY124" s="167"/>
    </row>
    <row r="125" spans="2:77">
      <c r="B125" s="530" t="s">
        <v>10</v>
      </c>
      <c r="C125" s="531" t="s">
        <v>510</v>
      </c>
      <c r="D125" s="478">
        <v>20</v>
      </c>
      <c r="E125" s="512" t="s">
        <v>68</v>
      </c>
      <c r="F125" s="558">
        <v>0.6</v>
      </c>
      <c r="G125" s="940">
        <v>0.6</v>
      </c>
      <c r="H125" s="549" t="s">
        <v>86</v>
      </c>
      <c r="I125" s="388">
        <v>6.84</v>
      </c>
      <c r="J125" s="545">
        <v>5.47</v>
      </c>
      <c r="K125" s="512" t="s">
        <v>458</v>
      </c>
      <c r="L125" s="550">
        <v>3.93</v>
      </c>
      <c r="M125" s="555">
        <v>3.3</v>
      </c>
      <c r="N125" s="1430"/>
      <c r="O125" s="1462" t="s">
        <v>95</v>
      </c>
      <c r="P125" s="1043">
        <f>F124+I119</f>
        <v>8.3000000000000007</v>
      </c>
      <c r="Q125" s="1155">
        <f>G124+J119</f>
        <v>8.3000000000000007</v>
      </c>
      <c r="R125" s="9"/>
      <c r="S125" s="598" t="s">
        <v>103</v>
      </c>
      <c r="T125" s="1043">
        <f>F126+L127</f>
        <v>6.5</v>
      </c>
      <c r="U125" s="1224">
        <f>G126+M127</f>
        <v>6.5</v>
      </c>
      <c r="V125" s="9"/>
      <c r="W125" s="1045" t="s">
        <v>118</v>
      </c>
      <c r="X125" s="1043">
        <f>I121+L126</f>
        <v>5.3599999999999994</v>
      </c>
      <c r="Y125" s="1144">
        <f>J121+M126</f>
        <v>5.3599999999999994</v>
      </c>
      <c r="AA125" s="170"/>
      <c r="AB125" s="167"/>
      <c r="AC125" s="217"/>
      <c r="AD125" s="167"/>
      <c r="AE125" s="841"/>
      <c r="AF125" s="167"/>
      <c r="AG125" s="153"/>
      <c r="AH125" s="1216"/>
      <c r="AI125" s="167"/>
      <c r="AJ125" s="540"/>
      <c r="AK125" s="166"/>
      <c r="AL125" s="167"/>
      <c r="AM125" s="167"/>
      <c r="AN125" s="153"/>
      <c r="AO125" s="148"/>
      <c r="AP125" s="153"/>
      <c r="AQ125" s="167"/>
      <c r="AR125" s="167"/>
      <c r="AS125" s="167"/>
      <c r="AT125" s="229"/>
      <c r="AU125" s="167"/>
      <c r="AV125" s="167"/>
      <c r="AW125" s="167"/>
      <c r="AX125" s="167"/>
      <c r="AY125" s="185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7"/>
      <c r="BQ125" s="167"/>
      <c r="BR125" s="167"/>
      <c r="BS125" s="167"/>
      <c r="BT125" s="167"/>
      <c r="BU125" s="167"/>
      <c r="BV125" s="167"/>
      <c r="BW125" s="167"/>
      <c r="BX125" s="167"/>
      <c r="BY125" s="167"/>
    </row>
    <row r="126" spans="2:77" ht="16.2" thickBot="1">
      <c r="B126" s="156"/>
      <c r="C126" s="159"/>
      <c r="D126" s="155"/>
      <c r="E126" s="512" t="s">
        <v>103</v>
      </c>
      <c r="F126" s="550">
        <v>5</v>
      </c>
      <c r="G126" s="561">
        <v>5</v>
      </c>
      <c r="H126" s="549" t="s">
        <v>491</v>
      </c>
      <c r="I126" s="408">
        <v>0.02</v>
      </c>
      <c r="J126" s="1740">
        <v>0.02</v>
      </c>
      <c r="K126" s="1025" t="s">
        <v>118</v>
      </c>
      <c r="L126" s="554">
        <v>3.3</v>
      </c>
      <c r="M126" s="555">
        <v>3.3</v>
      </c>
      <c r="N126" s="1430"/>
      <c r="O126" s="1462" t="s">
        <v>60</v>
      </c>
      <c r="P126" s="1054">
        <f>L119</f>
        <v>140.80000000000001</v>
      </c>
      <c r="Q126" s="1234">
        <f>M119</f>
        <v>105.6</v>
      </c>
      <c r="R126" s="9"/>
      <c r="S126" s="1083" t="s">
        <v>485</v>
      </c>
      <c r="T126" s="1081">
        <f>U126/1000/0.04</f>
        <v>9.4E-2</v>
      </c>
      <c r="U126" s="1224">
        <f>G123</f>
        <v>3.76</v>
      </c>
      <c r="V126" s="9"/>
      <c r="W126" s="1046" t="s">
        <v>524</v>
      </c>
      <c r="X126" s="1043">
        <f>L124</f>
        <v>8.25</v>
      </c>
      <c r="Y126" s="1177">
        <f>M124</f>
        <v>6.6</v>
      </c>
      <c r="AA126" s="170"/>
      <c r="AB126" s="1101"/>
      <c r="AC126" s="217"/>
      <c r="AD126" s="1098"/>
      <c r="AE126" s="841"/>
      <c r="AF126" s="1098"/>
      <c r="AG126" s="153"/>
      <c r="AH126" s="1216"/>
      <c r="AI126" s="167"/>
      <c r="AJ126" s="1502"/>
      <c r="AK126" s="294"/>
      <c r="AL126" s="167"/>
      <c r="AM126" s="167"/>
      <c r="AN126" s="167"/>
      <c r="AO126" s="167"/>
      <c r="AP126" s="153"/>
      <c r="AQ126" s="167"/>
      <c r="AR126" s="167"/>
      <c r="AS126" s="167"/>
      <c r="AT126" s="167"/>
      <c r="AU126" s="167"/>
      <c r="AV126" s="167"/>
      <c r="AW126" s="167"/>
      <c r="AX126" s="167"/>
      <c r="AY126" s="185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7"/>
      <c r="BQ126" s="167"/>
      <c r="BR126" s="167"/>
      <c r="BS126" s="167"/>
      <c r="BT126" s="167"/>
      <c r="BU126" s="167"/>
      <c r="BV126" s="167"/>
      <c r="BW126" s="167"/>
      <c r="BX126" s="167"/>
      <c r="BY126" s="167"/>
    </row>
    <row r="127" spans="2:77" ht="16.2" thickBot="1">
      <c r="B127" s="156"/>
      <c r="C127" s="159"/>
      <c r="D127" s="155"/>
      <c r="E127" s="1868" t="s">
        <v>667</v>
      </c>
      <c r="F127" s="1875"/>
      <c r="G127" s="40"/>
      <c r="H127" s="549" t="s">
        <v>68</v>
      </c>
      <c r="I127" s="469">
        <v>0.2</v>
      </c>
      <c r="J127" s="566">
        <v>0.2</v>
      </c>
      <c r="K127" s="513" t="s">
        <v>103</v>
      </c>
      <c r="L127" s="554">
        <v>1.5</v>
      </c>
      <c r="M127" s="567">
        <v>1.5</v>
      </c>
      <c r="N127" s="1430"/>
      <c r="O127" s="1710" t="s">
        <v>525</v>
      </c>
      <c r="P127" s="1054">
        <f>X130</f>
        <v>155.54000000000002</v>
      </c>
      <c r="Q127" s="1228">
        <f>Y130</f>
        <v>136.42500000000001</v>
      </c>
      <c r="R127" s="9"/>
      <c r="S127" s="598" t="s">
        <v>68</v>
      </c>
      <c r="T127" s="1043">
        <f>F125+I127+L128</f>
        <v>1.04</v>
      </c>
      <c r="U127" s="1224">
        <f>G125+J127+M128</f>
        <v>1.04</v>
      </c>
      <c r="V127" s="9"/>
      <c r="W127" s="1046" t="s">
        <v>101</v>
      </c>
      <c r="X127" s="1043">
        <f>F122+I123+L125</f>
        <v>21.16</v>
      </c>
      <c r="Y127" s="1145">
        <f>G122+J123+M125</f>
        <v>16.774999999999999</v>
      </c>
      <c r="AA127" s="170"/>
      <c r="AB127" s="167"/>
      <c r="AC127" s="178"/>
      <c r="AD127" s="1098"/>
      <c r="AE127" s="841"/>
      <c r="AF127" s="1098"/>
      <c r="AG127" s="153"/>
      <c r="AH127" s="1216"/>
      <c r="AI127" s="167"/>
      <c r="AJ127" s="299"/>
      <c r="AK127" s="294"/>
      <c r="AL127" s="167"/>
      <c r="AM127" s="167"/>
      <c r="AN127" s="167"/>
      <c r="AO127" s="167"/>
      <c r="AP127" s="164"/>
      <c r="AQ127" s="290"/>
      <c r="AR127" s="400"/>
      <c r="AS127" s="167"/>
      <c r="AT127" s="167"/>
      <c r="AU127" s="167"/>
      <c r="AV127" s="167"/>
      <c r="AW127" s="167"/>
      <c r="AX127" s="167"/>
      <c r="AY127" s="185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7"/>
      <c r="BQ127" s="167"/>
      <c r="BR127" s="167"/>
      <c r="BS127" s="167"/>
      <c r="BT127" s="167"/>
      <c r="BU127" s="167"/>
      <c r="BV127" s="167"/>
      <c r="BW127" s="167"/>
      <c r="BX127" s="167"/>
      <c r="BY127" s="167"/>
    </row>
    <row r="128" spans="2:77" ht="16.2" thickBot="1">
      <c r="B128" s="156"/>
      <c r="C128" s="159"/>
      <c r="D128" s="155"/>
      <c r="E128" s="1880" t="s">
        <v>133</v>
      </c>
      <c r="F128" s="1881" t="s">
        <v>134</v>
      </c>
      <c r="G128" s="1882" t="s">
        <v>135</v>
      </c>
      <c r="H128" s="549"/>
      <c r="I128" s="577"/>
      <c r="J128" s="578"/>
      <c r="K128" s="1741" t="s">
        <v>68</v>
      </c>
      <c r="L128" s="1735">
        <v>0.24</v>
      </c>
      <c r="M128" s="569">
        <v>0.24</v>
      </c>
      <c r="N128" s="1430"/>
      <c r="O128" s="1742" t="s">
        <v>321</v>
      </c>
      <c r="P128" s="1039">
        <f>D123</f>
        <v>200</v>
      </c>
      <c r="Q128" s="1155">
        <f>D123</f>
        <v>200</v>
      </c>
      <c r="R128" s="9"/>
      <c r="S128" s="988" t="s">
        <v>492</v>
      </c>
      <c r="T128" s="1043">
        <f>T129</f>
        <v>0.02</v>
      </c>
      <c r="U128" s="1282">
        <f>U129+AF136</f>
        <v>0.02</v>
      </c>
      <c r="V128" s="9"/>
      <c r="W128" s="1046" t="s">
        <v>86</v>
      </c>
      <c r="X128" s="1043">
        <f>I125</f>
        <v>6.84</v>
      </c>
      <c r="Y128" s="1144">
        <f>J125</f>
        <v>5.47</v>
      </c>
      <c r="AA128" s="170"/>
      <c r="AB128" s="167"/>
      <c r="AC128" s="217"/>
      <c r="AD128" s="167"/>
      <c r="AE128" s="841"/>
      <c r="AF128" s="1098"/>
      <c r="AG128" s="153"/>
      <c r="AH128" s="1216"/>
      <c r="AI128" s="167"/>
      <c r="AJ128" s="299"/>
      <c r="AK128" s="294"/>
      <c r="AL128" s="167"/>
      <c r="AM128" s="167"/>
      <c r="AN128" s="167"/>
      <c r="AO128" s="167"/>
      <c r="AP128" s="167"/>
      <c r="AQ128" s="167"/>
      <c r="AR128" s="167"/>
      <c r="AS128" s="167"/>
      <c r="AT128" s="167"/>
      <c r="AU128" s="167"/>
      <c r="AV128" s="167"/>
      <c r="AW128" s="167"/>
      <c r="AX128" s="167"/>
      <c r="AY128" s="167"/>
      <c r="AZ128" s="167"/>
      <c r="BA128" s="167"/>
      <c r="BB128" s="167"/>
      <c r="BC128" s="167"/>
      <c r="BD128" s="167"/>
      <c r="BE128" s="153"/>
      <c r="BF128" s="167"/>
      <c r="BG128" s="167"/>
      <c r="BH128" s="167"/>
      <c r="BI128" s="167"/>
      <c r="BJ128" s="167"/>
      <c r="BK128" s="167"/>
      <c r="BL128" s="167"/>
      <c r="BM128" s="167"/>
      <c r="BN128" s="167"/>
      <c r="BO128" s="167"/>
      <c r="BP128" s="167"/>
      <c r="BQ128" s="167"/>
      <c r="BR128" s="167"/>
      <c r="BS128" s="167"/>
      <c r="BT128" s="167"/>
      <c r="BU128" s="167"/>
      <c r="BV128" s="167"/>
      <c r="BW128" s="167"/>
      <c r="BX128" s="167"/>
      <c r="BY128" s="167"/>
    </row>
    <row r="129" spans="2:77" ht="16.2" thickBot="1">
      <c r="B129" s="157"/>
      <c r="C129" s="364"/>
      <c r="D129" s="158"/>
      <c r="E129" s="1883" t="s">
        <v>73</v>
      </c>
      <c r="F129" s="1884">
        <v>73.64</v>
      </c>
      <c r="G129" s="1885">
        <v>70</v>
      </c>
      <c r="H129" s="974"/>
      <c r="I129" s="165"/>
      <c r="J129" s="158"/>
      <c r="K129" s="1743"/>
      <c r="L129" s="1439"/>
      <c r="M129" s="1440"/>
      <c r="N129" s="1430"/>
      <c r="O129" s="1462" t="s">
        <v>528</v>
      </c>
      <c r="P129" s="1054">
        <f>F119</f>
        <v>95.582999999999998</v>
      </c>
      <c r="Q129" s="1228">
        <f>G119</f>
        <v>67</v>
      </c>
      <c r="R129" s="9"/>
      <c r="S129" s="989" t="s">
        <v>455</v>
      </c>
      <c r="T129" s="990">
        <f>I126</f>
        <v>0.02</v>
      </c>
      <c r="U129" s="1283">
        <f>J126</f>
        <v>0.02</v>
      </c>
      <c r="V129" s="9"/>
      <c r="W129" s="1046" t="s">
        <v>531</v>
      </c>
      <c r="X129" s="1054">
        <f>F129</f>
        <v>73.64</v>
      </c>
      <c r="Y129" s="1165">
        <f>G129</f>
        <v>70</v>
      </c>
      <c r="AA129" s="170"/>
      <c r="AB129" s="1096"/>
      <c r="AC129" s="292"/>
      <c r="AD129" s="1098"/>
      <c r="AE129" s="153"/>
      <c r="AF129" s="1098"/>
      <c r="AG129" s="153"/>
      <c r="AH129" s="1504"/>
      <c r="AI129" s="167"/>
      <c r="AJ129" s="299"/>
      <c r="AK129" s="294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53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7"/>
      <c r="BQ129" s="167"/>
      <c r="BR129" s="167"/>
      <c r="BS129" s="167"/>
      <c r="BT129" s="167"/>
      <c r="BU129" s="167"/>
      <c r="BV129" s="167"/>
      <c r="BW129" s="167"/>
      <c r="BX129" s="167"/>
      <c r="BY129" s="167"/>
    </row>
    <row r="130" spans="2:77" ht="15.6">
      <c r="B130" s="126"/>
      <c r="C130" s="213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430"/>
      <c r="O130" s="1710" t="s">
        <v>75</v>
      </c>
      <c r="P130" s="1080">
        <f>F121+L120</f>
        <v>25.84</v>
      </c>
      <c r="Q130" s="1279">
        <f>G121+M120</f>
        <v>24.64</v>
      </c>
      <c r="R130" s="9"/>
      <c r="S130" s="9"/>
      <c r="T130" s="9"/>
      <c r="U130" s="9"/>
      <c r="V130" s="9"/>
      <c r="W130" s="1049" t="s">
        <v>526</v>
      </c>
      <c r="X130" s="1084">
        <f>SUM(X124:X129)</f>
        <v>155.54000000000002</v>
      </c>
      <c r="Y130" s="1135">
        <f>SUM(Y124:Y129)</f>
        <v>136.42500000000001</v>
      </c>
      <c r="AA130" s="170"/>
      <c r="AB130" s="1102"/>
      <c r="AC130" s="217"/>
      <c r="AD130" s="1525"/>
      <c r="AE130" s="217"/>
      <c r="AF130" s="1098"/>
      <c r="AG130" s="222"/>
      <c r="AH130" s="1216"/>
      <c r="AI130" s="167"/>
      <c r="AJ130" s="299"/>
      <c r="AK130" s="294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85"/>
      <c r="AZ130" s="153"/>
      <c r="BA130" s="153"/>
      <c r="BB130" s="153"/>
      <c r="BC130" s="153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7"/>
      <c r="BQ130" s="167"/>
      <c r="BR130" s="167"/>
      <c r="BS130" s="167"/>
      <c r="BT130" s="167"/>
      <c r="BU130" s="167"/>
      <c r="BV130" s="167"/>
      <c r="BW130" s="167"/>
      <c r="BX130" s="167"/>
      <c r="BY130" s="167"/>
    </row>
    <row r="131" spans="2:77" ht="15" thickBot="1">
      <c r="B131" s="126"/>
      <c r="C131" s="213"/>
      <c r="D131" s="126"/>
      <c r="E131" s="167"/>
      <c r="F131" s="167"/>
      <c r="G131" s="167"/>
      <c r="H131" s="1508"/>
      <c r="I131" s="167"/>
      <c r="J131" s="167"/>
      <c r="K131" s="294"/>
      <c r="L131" s="126"/>
      <c r="M131" s="126"/>
      <c r="N131" s="1430"/>
      <c r="O131" s="157"/>
      <c r="P131" s="30"/>
      <c r="Q131" s="30"/>
      <c r="R131" s="30"/>
      <c r="S131" s="1422"/>
      <c r="T131" s="1253"/>
      <c r="U131" s="1253"/>
      <c r="V131" s="30"/>
      <c r="W131" s="9"/>
      <c r="X131" s="9"/>
      <c r="Y131" s="67"/>
      <c r="AA131" s="170"/>
      <c r="AB131" s="1096"/>
      <c r="AC131" s="217"/>
      <c r="AD131" s="167"/>
      <c r="AE131" s="217"/>
      <c r="AF131" s="1098"/>
      <c r="AG131" s="167"/>
      <c r="AH131" s="1216"/>
      <c r="AI131" s="167"/>
      <c r="AJ131" s="167"/>
      <c r="AK131" s="167"/>
      <c r="AL131" s="167"/>
      <c r="AM131" s="167"/>
      <c r="AN131" s="167"/>
      <c r="AO131" s="167"/>
      <c r="AP131" s="153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53"/>
      <c r="BA131" s="153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7"/>
      <c r="BQ131" s="167"/>
      <c r="BR131" s="167"/>
      <c r="BS131" s="167"/>
      <c r="BT131" s="167"/>
      <c r="BU131" s="167"/>
      <c r="BV131" s="167"/>
      <c r="BW131" s="167"/>
      <c r="BX131" s="167"/>
      <c r="BY131" s="167"/>
    </row>
    <row r="132" spans="2:77" ht="15" thickBot="1">
      <c r="B132" s="126"/>
      <c r="C132" s="213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430"/>
      <c r="O132" s="167"/>
      <c r="P132" s="9"/>
      <c r="Q132" s="9"/>
      <c r="R132" s="9"/>
      <c r="S132" s="9"/>
      <c r="T132" s="9"/>
      <c r="U132" s="9"/>
      <c r="V132" s="9"/>
      <c r="W132" s="640" t="s">
        <v>97</v>
      </c>
      <c r="X132" s="1178">
        <f>I120</f>
        <v>13</v>
      </c>
      <c r="Y132" s="1423">
        <f>I120</f>
        <v>13</v>
      </c>
      <c r="AA132" s="170"/>
      <c r="AB132" s="1096"/>
      <c r="AC132" s="217"/>
      <c r="AD132" s="1098"/>
      <c r="AE132" s="217"/>
      <c r="AF132" s="167"/>
      <c r="AG132" s="153"/>
      <c r="AH132" s="167"/>
      <c r="AI132" s="153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53"/>
      <c r="AU132" s="148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7"/>
      <c r="BQ132" s="167"/>
      <c r="BR132" s="167"/>
      <c r="BS132" s="167"/>
      <c r="BT132" s="167"/>
      <c r="BU132" s="167"/>
      <c r="BV132" s="167"/>
      <c r="BW132" s="167"/>
      <c r="BX132" s="167"/>
      <c r="BY132" s="167"/>
    </row>
    <row r="133" spans="2:77" ht="15" thickBot="1">
      <c r="B133" s="126"/>
      <c r="C133" s="213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430"/>
      <c r="O133" s="126"/>
      <c r="W133" s="75"/>
      <c r="X133" s="1027"/>
      <c r="Y133" s="1076"/>
      <c r="AA133" s="275"/>
      <c r="AB133" s="1098"/>
      <c r="AC133" s="153"/>
      <c r="AD133" s="167"/>
      <c r="AE133" s="217"/>
      <c r="AF133" s="1098"/>
      <c r="AG133" s="167"/>
      <c r="AH133" s="1216"/>
      <c r="AI133" s="164"/>
      <c r="AJ133" s="190"/>
      <c r="AK133" s="153"/>
      <c r="AL133" s="148"/>
      <c r="AM133" s="167"/>
      <c r="AN133" s="167"/>
      <c r="AO133" s="167"/>
      <c r="AP133" s="167"/>
      <c r="AQ133" s="167"/>
      <c r="AR133" s="167"/>
      <c r="AS133" s="153"/>
      <c r="AT133" s="153"/>
      <c r="AU133" s="192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7"/>
      <c r="BQ133" s="167"/>
      <c r="BR133" s="167"/>
      <c r="BS133" s="167"/>
      <c r="BT133" s="167"/>
      <c r="BU133" s="167"/>
      <c r="BV133" s="167"/>
      <c r="BW133" s="167"/>
      <c r="BX133" s="167"/>
      <c r="BY133" s="167"/>
    </row>
    <row r="134" spans="2:77" ht="16.2" thickBot="1">
      <c r="B134" s="126"/>
      <c r="C134" s="213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430"/>
      <c r="O134" s="1707" t="s">
        <v>216</v>
      </c>
      <c r="P134" s="1032"/>
      <c r="Q134" s="1032"/>
      <c r="R134" s="930"/>
      <c r="S134" s="36"/>
      <c r="T134" s="36"/>
      <c r="U134" s="36"/>
      <c r="V134" s="36"/>
      <c r="W134" s="36"/>
      <c r="X134" s="36"/>
      <c r="Y134" s="40"/>
      <c r="AA134" s="153"/>
      <c r="AB134" s="1096"/>
      <c r="AC134" s="1511"/>
      <c r="AD134" s="1098"/>
      <c r="AE134" s="217"/>
      <c r="AF134" s="167"/>
      <c r="AG134" s="167"/>
      <c r="AH134" s="1216"/>
      <c r="AI134" s="164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7"/>
      <c r="BQ134" s="167"/>
      <c r="BR134" s="167"/>
      <c r="BS134" s="167"/>
      <c r="BT134" s="167"/>
      <c r="BU134" s="167"/>
      <c r="BV134" s="167"/>
      <c r="BW134" s="167"/>
      <c r="BX134" s="167"/>
      <c r="BY134" s="167"/>
    </row>
    <row r="135" spans="2:77" ht="16.2" thickBot="1">
      <c r="B135" s="126"/>
      <c r="C135" s="213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430"/>
      <c r="O135" s="1709" t="s">
        <v>133</v>
      </c>
      <c r="P135" s="1034" t="s">
        <v>134</v>
      </c>
      <c r="Q135" s="1035" t="s">
        <v>135</v>
      </c>
      <c r="R135" s="64"/>
      <c r="S135" s="1036" t="s">
        <v>133</v>
      </c>
      <c r="T135" s="1036" t="s">
        <v>134</v>
      </c>
      <c r="U135" s="1037" t="s">
        <v>135</v>
      </c>
      <c r="V135" s="64"/>
      <c r="W135" s="1036" t="s">
        <v>133</v>
      </c>
      <c r="X135" s="1036" t="s">
        <v>134</v>
      </c>
      <c r="Y135" s="1037" t="s">
        <v>135</v>
      </c>
      <c r="AA135" s="153"/>
      <c r="AB135" s="1103"/>
      <c r="AC135" s="1519"/>
      <c r="AD135" s="1098"/>
      <c r="AE135" s="153"/>
      <c r="AF135" s="167"/>
      <c r="AG135" s="282"/>
      <c r="AH135" s="1216"/>
      <c r="AI135" s="164"/>
      <c r="AJ135" s="167"/>
      <c r="AK135" s="167"/>
      <c r="AL135" s="167"/>
      <c r="AM135" s="167"/>
      <c r="AN135" s="167"/>
      <c r="AO135" s="167"/>
      <c r="AP135" s="167"/>
      <c r="AQ135" s="167"/>
      <c r="AR135" s="164"/>
      <c r="AS135" s="166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7"/>
      <c r="BQ135" s="167"/>
      <c r="BR135" s="167"/>
      <c r="BS135" s="167"/>
      <c r="BT135" s="167"/>
      <c r="BU135" s="167"/>
      <c r="BV135" s="167"/>
      <c r="BW135" s="167"/>
      <c r="BX135" s="167"/>
      <c r="BY135" s="167"/>
    </row>
    <row r="136" spans="2:77">
      <c r="B136" s="126"/>
      <c r="C136" s="213"/>
      <c r="D136" s="126"/>
      <c r="E136" s="167"/>
      <c r="F136" s="167"/>
      <c r="G136" s="167"/>
      <c r="H136" s="294"/>
      <c r="I136" s="167"/>
      <c r="J136" s="167"/>
      <c r="K136" s="167"/>
      <c r="L136" s="126"/>
      <c r="M136" s="126"/>
      <c r="N136" s="1430"/>
      <c r="O136" s="1710" t="s">
        <v>521</v>
      </c>
      <c r="P136" s="1039">
        <f>D144</f>
        <v>20</v>
      </c>
      <c r="Q136" s="1155">
        <f>D144</f>
        <v>20</v>
      </c>
      <c r="R136" s="9"/>
      <c r="S136" s="447" t="s">
        <v>253</v>
      </c>
      <c r="T136" s="1054">
        <f>F144</f>
        <v>10.42</v>
      </c>
      <c r="U136" s="1224">
        <f>G144</f>
        <v>10</v>
      </c>
      <c r="V136" s="9"/>
      <c r="W136" s="1280" t="s">
        <v>522</v>
      </c>
      <c r="X136" s="140"/>
      <c r="Y136" s="143"/>
      <c r="AA136" s="167"/>
      <c r="AB136" s="1098"/>
      <c r="AC136" s="167"/>
      <c r="AD136" s="1098"/>
      <c r="AE136" s="153"/>
      <c r="AF136" s="1526"/>
      <c r="AG136" s="540"/>
      <c r="AH136" s="1216"/>
      <c r="AI136" s="167"/>
      <c r="AJ136" s="186"/>
      <c r="AK136" s="153"/>
      <c r="AL136" s="148"/>
      <c r="AM136" s="167"/>
      <c r="AN136" s="167"/>
      <c r="AO136" s="167"/>
      <c r="AP136" s="167"/>
      <c r="AQ136" s="167"/>
      <c r="AR136" s="148"/>
      <c r="AS136" s="167"/>
      <c r="AT136" s="153"/>
      <c r="AU136" s="148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7"/>
      <c r="BQ136" s="167"/>
      <c r="BR136" s="167"/>
      <c r="BS136" s="167"/>
      <c r="BT136" s="167"/>
      <c r="BU136" s="167"/>
      <c r="BV136" s="167"/>
      <c r="BW136" s="167"/>
      <c r="BX136" s="167"/>
      <c r="BY136" s="167"/>
    </row>
    <row r="137" spans="2:77" ht="15" thickBot="1">
      <c r="B137" s="126"/>
      <c r="C137" s="213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430"/>
      <c r="O137" s="1734" t="s">
        <v>523</v>
      </c>
      <c r="P137" s="1043">
        <f>D143</f>
        <v>40</v>
      </c>
      <c r="Q137" s="1294">
        <f>D143</f>
        <v>40</v>
      </c>
      <c r="R137" s="9"/>
      <c r="S137" s="1121" t="s">
        <v>98</v>
      </c>
      <c r="T137" s="1290">
        <f>F148</f>
        <v>4</v>
      </c>
      <c r="U137" s="1272">
        <f>G148</f>
        <v>4</v>
      </c>
      <c r="V137" s="9"/>
      <c r="W137" s="1289"/>
      <c r="X137" s="1271"/>
      <c r="Y137" s="1295"/>
      <c r="AA137" s="167"/>
      <c r="AB137" s="1526"/>
      <c r="AC137" s="167"/>
      <c r="AD137" s="1098"/>
      <c r="AE137" s="217"/>
      <c r="AF137" s="1098"/>
      <c r="AG137" s="540"/>
      <c r="AH137" s="1216"/>
      <c r="AI137" s="153"/>
      <c r="AJ137" s="167"/>
      <c r="AK137" s="153"/>
      <c r="AL137" s="148"/>
      <c r="AM137" s="167"/>
      <c r="AN137" s="167"/>
      <c r="AO137" s="167"/>
      <c r="AP137" s="167"/>
      <c r="AQ137" s="167"/>
      <c r="AR137" s="167"/>
      <c r="AS137" s="186"/>
      <c r="AT137" s="153"/>
      <c r="AU137" s="148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7"/>
      <c r="BQ137" s="167"/>
      <c r="BR137" s="167"/>
      <c r="BS137" s="167"/>
      <c r="BT137" s="167"/>
      <c r="BU137" s="167"/>
      <c r="BV137" s="167"/>
      <c r="BW137" s="167"/>
      <c r="BX137" s="167"/>
      <c r="BY137" s="167"/>
    </row>
    <row r="138" spans="2:77">
      <c r="B138" s="214" t="s">
        <v>2</v>
      </c>
      <c r="C138" s="176" t="s">
        <v>3</v>
      </c>
      <c r="D138" s="215" t="s">
        <v>4</v>
      </c>
      <c r="E138" s="216" t="s">
        <v>76</v>
      </c>
      <c r="F138" s="180"/>
      <c r="G138" s="180"/>
      <c r="H138" s="180"/>
      <c r="I138" s="180"/>
      <c r="J138" s="180"/>
      <c r="K138" s="180"/>
      <c r="L138" s="180"/>
      <c r="M138" s="175"/>
      <c r="N138" s="1430"/>
      <c r="O138" s="1734" t="s">
        <v>525</v>
      </c>
      <c r="P138" s="1293">
        <f>X139</f>
        <v>20.042999999999999</v>
      </c>
      <c r="Q138" s="1228">
        <f>Y139</f>
        <v>16.984999999999999</v>
      </c>
      <c r="R138" s="9"/>
      <c r="S138" s="1296" t="s">
        <v>485</v>
      </c>
      <c r="T138" s="1081">
        <f>U138/1000/0.04</f>
        <v>1.875</v>
      </c>
      <c r="U138" s="1224">
        <f>G145</f>
        <v>75</v>
      </c>
      <c r="V138" s="9"/>
      <c r="W138" s="1046" t="s">
        <v>536</v>
      </c>
      <c r="X138" s="1043">
        <f>F143+L148</f>
        <v>20.042999999999999</v>
      </c>
      <c r="Y138" s="1165">
        <f>G143+M148</f>
        <v>16.984999999999999</v>
      </c>
      <c r="AA138" s="167"/>
      <c r="AB138" s="1098"/>
      <c r="AC138" s="167"/>
      <c r="AD138" s="1098"/>
      <c r="AE138" s="167"/>
      <c r="AF138" s="1098"/>
      <c r="AG138" s="540"/>
      <c r="AH138" s="1216"/>
      <c r="AI138" s="164"/>
      <c r="AJ138" s="1501"/>
      <c r="AK138" s="153"/>
      <c r="AL138" s="148"/>
      <c r="AM138" s="167"/>
      <c r="AN138" s="167"/>
      <c r="AO138" s="167"/>
      <c r="AP138" s="167"/>
      <c r="AQ138" s="167"/>
      <c r="AR138" s="186"/>
      <c r="AS138" s="186"/>
      <c r="AT138" s="153"/>
      <c r="AU138" s="148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7"/>
      <c r="BQ138" s="167"/>
      <c r="BR138" s="167"/>
      <c r="BS138" s="167"/>
      <c r="BT138" s="167"/>
      <c r="BU138" s="167"/>
      <c r="BV138" s="167"/>
      <c r="BW138" s="167"/>
      <c r="BX138" s="167"/>
      <c r="BY138" s="167"/>
    </row>
    <row r="139" spans="2:77" ht="15" thickBot="1">
      <c r="B139" s="184" t="s">
        <v>5</v>
      </c>
      <c r="C139" s="217"/>
      <c r="D139" s="161" t="s">
        <v>77</v>
      </c>
      <c r="E139" s="157"/>
      <c r="F139" s="165"/>
      <c r="G139" s="165"/>
      <c r="H139" s="165"/>
      <c r="I139" s="165"/>
      <c r="J139" s="165"/>
      <c r="K139" s="167"/>
      <c r="L139" s="167"/>
      <c r="M139" s="155"/>
      <c r="N139" s="1430"/>
      <c r="O139" s="1715" t="s">
        <v>654</v>
      </c>
      <c r="P139" s="1054">
        <f>I142</f>
        <v>105</v>
      </c>
      <c r="Q139" s="1155">
        <f>D145</f>
        <v>105</v>
      </c>
      <c r="R139" s="9"/>
      <c r="S139" s="1284" t="s">
        <v>65</v>
      </c>
      <c r="T139" s="1043">
        <f>L144</f>
        <v>5</v>
      </c>
      <c r="U139" s="1224">
        <f>M144</f>
        <v>5</v>
      </c>
      <c r="V139" s="9"/>
      <c r="W139" s="1049" t="s">
        <v>526</v>
      </c>
      <c r="X139" s="1084">
        <f>SUM(X137:X138)</f>
        <v>20.042999999999999</v>
      </c>
      <c r="Y139" s="1169">
        <f>SUM(Y137:Y138)</f>
        <v>16.984999999999999</v>
      </c>
      <c r="AA139" s="1520"/>
      <c r="AB139" s="1098"/>
      <c r="AC139" s="167"/>
      <c r="AD139" s="1098"/>
      <c r="AE139" s="153"/>
      <c r="AF139" s="1096"/>
      <c r="AG139" s="540"/>
      <c r="AH139" s="1216"/>
      <c r="AI139" s="164"/>
      <c r="AJ139" s="1501"/>
      <c r="AK139" s="153"/>
      <c r="AL139" s="148"/>
      <c r="AM139" s="167"/>
      <c r="AN139" s="167"/>
      <c r="AO139" s="167"/>
      <c r="AP139" s="167"/>
      <c r="AQ139" s="167"/>
      <c r="AR139" s="167"/>
      <c r="AS139" s="190"/>
      <c r="AT139" s="153"/>
      <c r="AU139" s="148"/>
      <c r="AV139" s="167"/>
      <c r="AW139" s="167"/>
      <c r="AX139" s="153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</row>
    <row r="140" spans="2:77" ht="16.2" thickBot="1">
      <c r="B140" s="944" t="s">
        <v>563</v>
      </c>
      <c r="C140" s="180"/>
      <c r="D140" s="205"/>
      <c r="E140" s="1665" t="s">
        <v>577</v>
      </c>
      <c r="F140" s="180"/>
      <c r="G140" s="175"/>
      <c r="H140" s="1622" t="s">
        <v>611</v>
      </c>
      <c r="I140" s="196"/>
      <c r="J140" s="196"/>
      <c r="K140" s="182" t="s">
        <v>170</v>
      </c>
      <c r="L140" s="263"/>
      <c r="M140" s="264"/>
      <c r="N140" s="1430"/>
      <c r="O140" s="381" t="s">
        <v>488</v>
      </c>
      <c r="P140" s="1054">
        <f>F142</f>
        <v>76.5</v>
      </c>
      <c r="Q140" s="1234">
        <f>G142</f>
        <v>68.099999999999994</v>
      </c>
      <c r="R140" s="9"/>
      <c r="S140" s="1284" t="s">
        <v>200</v>
      </c>
      <c r="T140" s="1043">
        <f>L143</f>
        <v>5</v>
      </c>
      <c r="U140" s="1224">
        <f>M143</f>
        <v>5</v>
      </c>
      <c r="V140" s="9"/>
      <c r="W140" s="1184"/>
      <c r="X140" s="1125"/>
      <c r="Y140" s="1250"/>
      <c r="AA140" s="250"/>
      <c r="AB140" s="1098"/>
      <c r="AC140" s="167"/>
      <c r="AD140" s="1106"/>
      <c r="AE140" s="280"/>
      <c r="AF140" s="1098"/>
      <c r="AG140" s="540"/>
      <c r="AH140" s="1216"/>
      <c r="AI140" s="164"/>
      <c r="AJ140" s="1501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53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7"/>
      <c r="BQ140" s="167"/>
      <c r="BR140" s="167"/>
      <c r="BS140" s="167"/>
      <c r="BT140" s="167"/>
      <c r="BU140" s="167"/>
      <c r="BV140" s="167"/>
      <c r="BW140" s="167"/>
      <c r="BX140" s="167"/>
      <c r="BY140" s="167"/>
    </row>
    <row r="141" spans="2:77" ht="15" thickBot="1">
      <c r="B141" s="1820" t="s">
        <v>575</v>
      </c>
      <c r="C141" s="146" t="s">
        <v>585</v>
      </c>
      <c r="D141" s="587">
        <v>150</v>
      </c>
      <c r="E141" s="430" t="s">
        <v>133</v>
      </c>
      <c r="F141" s="285" t="s">
        <v>134</v>
      </c>
      <c r="G141" s="286" t="s">
        <v>135</v>
      </c>
      <c r="H141" s="460" t="s">
        <v>133</v>
      </c>
      <c r="I141" s="285" t="s">
        <v>134</v>
      </c>
      <c r="J141" s="425" t="s">
        <v>135</v>
      </c>
      <c r="K141" s="460" t="s">
        <v>133</v>
      </c>
      <c r="L141" s="285" t="s">
        <v>134</v>
      </c>
      <c r="M141" s="286" t="s">
        <v>135</v>
      </c>
      <c r="N141" s="1430"/>
      <c r="O141" s="1744" t="s">
        <v>75</v>
      </c>
      <c r="P141" s="1298">
        <f>F146+L142</f>
        <v>228.02</v>
      </c>
      <c r="Q141" s="1299">
        <f>G146+M142</f>
        <v>228.02</v>
      </c>
      <c r="R141" s="30"/>
      <c r="S141" s="1297" t="s">
        <v>68</v>
      </c>
      <c r="T141" s="1300">
        <f>F147</f>
        <v>0.5</v>
      </c>
      <c r="U141" s="1301">
        <f>G147</f>
        <v>0.5</v>
      </c>
      <c r="V141" s="30"/>
      <c r="W141" s="1286" t="s">
        <v>97</v>
      </c>
      <c r="X141" s="1287">
        <f>L145</f>
        <v>10</v>
      </c>
      <c r="Y141" s="1288">
        <f>M145</f>
        <v>10</v>
      </c>
      <c r="AA141" s="164"/>
      <c r="AB141" s="167"/>
      <c r="AC141" s="217"/>
      <c r="AD141" s="167"/>
      <c r="AE141" s="217"/>
      <c r="AF141" s="1098"/>
      <c r="AG141" s="153"/>
      <c r="AH141" s="1216"/>
      <c r="AI141" s="164"/>
      <c r="AJ141" s="1501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222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7"/>
      <c r="BQ141" s="167"/>
      <c r="BR141" s="167"/>
      <c r="BS141" s="167"/>
      <c r="BT141" s="167"/>
      <c r="BU141" s="167"/>
      <c r="BV141" s="167"/>
      <c r="BW141" s="167"/>
      <c r="BX141" s="167"/>
      <c r="BY141" s="167"/>
    </row>
    <row r="142" spans="2:77">
      <c r="B142" s="579" t="s">
        <v>171</v>
      </c>
      <c r="C142" s="531" t="s">
        <v>170</v>
      </c>
      <c r="D142" s="478">
        <v>200</v>
      </c>
      <c r="E142" s="1461" t="s">
        <v>488</v>
      </c>
      <c r="F142" s="274">
        <v>76.5</v>
      </c>
      <c r="G142" s="253">
        <v>68.099999999999994</v>
      </c>
      <c r="H142" s="494" t="s">
        <v>653</v>
      </c>
      <c r="I142" s="1623">
        <v>105</v>
      </c>
      <c r="J142" s="883">
        <v>105</v>
      </c>
      <c r="K142" s="494" t="s">
        <v>75</v>
      </c>
      <c r="L142" s="1745">
        <v>200</v>
      </c>
      <c r="M142" s="1746">
        <v>200</v>
      </c>
      <c r="N142" s="1430"/>
      <c r="O142" s="126"/>
      <c r="R142" s="9"/>
      <c r="S142" s="540"/>
      <c r="T142" s="167"/>
      <c r="U142" s="177"/>
      <c r="V142" s="9"/>
      <c r="AA142" s="164"/>
      <c r="AB142" s="1098"/>
      <c r="AC142" s="217"/>
      <c r="AD142" s="167"/>
      <c r="AE142" s="217"/>
      <c r="AF142" s="1098"/>
      <c r="AG142" s="153"/>
      <c r="AH142" s="1216"/>
      <c r="AI142" s="167"/>
      <c r="AJ142" s="1501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4"/>
      <c r="AY142" s="166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7"/>
      <c r="BQ142" s="167"/>
      <c r="BR142" s="167"/>
      <c r="BS142" s="167"/>
      <c r="BT142" s="167"/>
      <c r="BU142" s="167"/>
      <c r="BV142" s="167"/>
      <c r="BW142" s="167"/>
      <c r="BX142" s="167"/>
      <c r="BY142" s="167"/>
    </row>
    <row r="143" spans="2:77">
      <c r="B143" s="530" t="s">
        <v>10</v>
      </c>
      <c r="C143" s="531" t="s">
        <v>11</v>
      </c>
      <c r="D143" s="478">
        <v>40</v>
      </c>
      <c r="E143" s="458" t="s">
        <v>263</v>
      </c>
      <c r="F143" s="437">
        <v>20.042999999999999</v>
      </c>
      <c r="G143" s="548">
        <v>16.984999999999999</v>
      </c>
      <c r="H143" s="1424"/>
      <c r="I143" s="1333"/>
      <c r="J143" s="1426"/>
      <c r="K143" s="593" t="s">
        <v>170</v>
      </c>
      <c r="L143" s="552">
        <v>5</v>
      </c>
      <c r="M143" s="555">
        <v>5</v>
      </c>
      <c r="N143" s="1430"/>
      <c r="O143" s="126"/>
      <c r="R143" s="9"/>
      <c r="S143" s="167"/>
      <c r="T143" s="1291"/>
      <c r="U143" s="1216"/>
      <c r="V143" s="9"/>
      <c r="W143" s="1184"/>
      <c r="X143" s="1125"/>
      <c r="Y143" s="1243"/>
      <c r="AA143" s="170"/>
      <c r="AB143" s="1099"/>
      <c r="AC143" s="217"/>
      <c r="AD143" s="1098"/>
      <c r="AE143" s="217"/>
      <c r="AF143" s="167"/>
      <c r="AG143" s="153"/>
      <c r="AH143" s="1216"/>
      <c r="AI143" s="167"/>
      <c r="AJ143" s="1501"/>
      <c r="AK143" s="167"/>
      <c r="AL143" s="167"/>
      <c r="AM143" s="167"/>
      <c r="AN143" s="167"/>
      <c r="AO143" s="167"/>
      <c r="AP143" s="177"/>
      <c r="AQ143" s="166"/>
      <c r="AR143" s="446"/>
      <c r="AS143" s="167"/>
      <c r="AT143" s="167"/>
      <c r="AU143" s="167"/>
      <c r="AV143" s="167"/>
      <c r="AW143" s="167"/>
      <c r="AX143" s="164"/>
      <c r="AY143" s="164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7"/>
      <c r="BQ143" s="167"/>
      <c r="BR143" s="167"/>
      <c r="BS143" s="167"/>
      <c r="BT143" s="167"/>
      <c r="BU143" s="167"/>
      <c r="BV143" s="167"/>
      <c r="BW143" s="167"/>
      <c r="BX143" s="167"/>
      <c r="BY143" s="167"/>
    </row>
    <row r="144" spans="2:77">
      <c r="B144" s="530" t="s">
        <v>10</v>
      </c>
      <c r="C144" s="531" t="s">
        <v>510</v>
      </c>
      <c r="D144" s="478">
        <v>20</v>
      </c>
      <c r="E144" s="455" t="s">
        <v>253</v>
      </c>
      <c r="F144" s="461">
        <v>10.42</v>
      </c>
      <c r="G144" s="553">
        <v>10</v>
      </c>
      <c r="H144" s="156"/>
      <c r="I144" s="167"/>
      <c r="J144" s="155"/>
      <c r="K144" s="556" t="s">
        <v>65</v>
      </c>
      <c r="L144" s="557">
        <v>5</v>
      </c>
      <c r="M144" s="569">
        <v>5</v>
      </c>
      <c r="N144" s="1430"/>
      <c r="O144" s="217"/>
      <c r="P144" s="1125"/>
      <c r="Q144" s="1107"/>
      <c r="R144" s="9"/>
      <c r="S144" s="167"/>
      <c r="T144" s="1291"/>
      <c r="U144" s="1216"/>
      <c r="V144" s="9"/>
      <c r="W144" s="9"/>
      <c r="X144" s="9"/>
      <c r="Y144" s="9"/>
      <c r="AA144" s="170"/>
      <c r="AB144" s="1100"/>
      <c r="AC144" s="217"/>
      <c r="AD144" s="1098"/>
      <c r="AE144" s="217"/>
      <c r="AF144" s="1098"/>
      <c r="AG144" s="153"/>
      <c r="AH144" s="1216"/>
      <c r="AI144" s="167"/>
      <c r="AJ144" s="1501"/>
      <c r="AK144" s="167"/>
      <c r="AL144" s="167"/>
      <c r="AM144" s="167"/>
      <c r="AN144" s="167"/>
      <c r="AO144" s="167"/>
      <c r="AP144" s="153"/>
      <c r="AQ144" s="148"/>
      <c r="AR144" s="255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7"/>
      <c r="BQ144" s="167"/>
      <c r="BR144" s="167"/>
      <c r="BS144" s="167"/>
      <c r="BT144" s="167"/>
      <c r="BU144" s="167"/>
      <c r="BV144" s="167"/>
      <c r="BW144" s="167"/>
      <c r="BX144" s="167"/>
      <c r="BY144" s="167"/>
    </row>
    <row r="145" spans="2:77">
      <c r="B145" s="590" t="s">
        <v>688</v>
      </c>
      <c r="C145" s="531" t="s">
        <v>652</v>
      </c>
      <c r="D145" s="478">
        <v>105</v>
      </c>
      <c r="E145" s="455" t="s">
        <v>111</v>
      </c>
      <c r="F145" s="441" t="s">
        <v>293</v>
      </c>
      <c r="G145" s="553">
        <v>75</v>
      </c>
      <c r="H145" s="156"/>
      <c r="I145" s="167"/>
      <c r="J145" s="155"/>
      <c r="K145" s="556" t="s">
        <v>97</v>
      </c>
      <c r="L145" s="557">
        <v>10</v>
      </c>
      <c r="M145" s="569">
        <v>10</v>
      </c>
      <c r="N145" s="1430"/>
      <c r="O145" s="126"/>
      <c r="R145" s="9"/>
      <c r="S145" s="167"/>
      <c r="T145" s="1292"/>
      <c r="U145" s="1216"/>
      <c r="V145" s="9"/>
      <c r="AA145" s="164"/>
      <c r="AB145" s="1099"/>
      <c r="AC145" s="217"/>
      <c r="AD145" s="1098"/>
      <c r="AE145" s="217"/>
      <c r="AF145" s="167"/>
      <c r="AG145" s="153"/>
      <c r="AH145" s="1216"/>
      <c r="AI145" s="167"/>
      <c r="AJ145" s="540"/>
      <c r="AK145" s="167"/>
      <c r="AL145" s="167"/>
      <c r="AM145" s="167"/>
      <c r="AN145" s="167"/>
      <c r="AO145" s="167"/>
      <c r="AP145" s="153"/>
      <c r="AQ145" s="148"/>
      <c r="AR145" s="255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7"/>
      <c r="BQ145" s="167"/>
      <c r="BR145" s="167"/>
      <c r="BS145" s="167"/>
      <c r="BT145" s="167"/>
      <c r="BU145" s="167"/>
      <c r="BV145" s="167"/>
      <c r="BW145" s="167"/>
      <c r="BX145" s="167"/>
      <c r="BY145" s="167"/>
    </row>
    <row r="146" spans="2:77" ht="15.6">
      <c r="B146" s="156"/>
      <c r="C146" s="159"/>
      <c r="D146" s="155"/>
      <c r="E146" s="455" t="s">
        <v>96</v>
      </c>
      <c r="F146" s="437">
        <v>28.02</v>
      </c>
      <c r="G146" s="553">
        <v>28.02</v>
      </c>
      <c r="H146" s="156"/>
      <c r="I146" s="167"/>
      <c r="J146" s="155"/>
      <c r="K146" s="1578"/>
      <c r="L146" s="1574"/>
      <c r="M146" s="1426"/>
      <c r="N146" s="1430"/>
      <c r="O146" s="126"/>
      <c r="R146" s="9"/>
      <c r="S146" s="167"/>
      <c r="T146" s="167"/>
      <c r="U146" s="167"/>
      <c r="V146" s="9"/>
      <c r="AA146" s="170"/>
      <c r="AB146" s="1099"/>
      <c r="AC146" s="153"/>
      <c r="AD146" s="1525"/>
      <c r="AE146" s="217"/>
      <c r="AF146" s="1098"/>
      <c r="AG146" s="153"/>
      <c r="AH146" s="1216"/>
      <c r="AI146" s="167"/>
      <c r="AJ146" s="1502"/>
      <c r="AK146" s="167"/>
      <c r="AL146" s="167"/>
      <c r="AM146" s="167"/>
      <c r="AN146" s="167"/>
      <c r="AO146" s="167"/>
      <c r="AP146" s="153"/>
      <c r="AQ146" s="148"/>
      <c r="AR146" s="255"/>
      <c r="AS146" s="167"/>
      <c r="AT146" s="167"/>
      <c r="AU146" s="167"/>
      <c r="AV146" s="167"/>
      <c r="AW146" s="167"/>
      <c r="AX146" s="167"/>
      <c r="AY146" s="167"/>
      <c r="AZ146" s="164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7"/>
      <c r="BQ146" s="167"/>
      <c r="BR146" s="167"/>
      <c r="BS146" s="167"/>
      <c r="BT146" s="167"/>
      <c r="BU146" s="167"/>
      <c r="BV146" s="167"/>
      <c r="BW146" s="167"/>
      <c r="BX146" s="167"/>
      <c r="BY146" s="167"/>
    </row>
    <row r="147" spans="2:77">
      <c r="B147" s="156"/>
      <c r="C147" s="159"/>
      <c r="D147" s="155"/>
      <c r="E147" s="384" t="s">
        <v>68</v>
      </c>
      <c r="F147" s="388">
        <v>0.5</v>
      </c>
      <c r="G147" s="588">
        <v>0.5</v>
      </c>
      <c r="H147" s="156"/>
      <c r="I147" s="167"/>
      <c r="J147" s="155"/>
      <c r="K147" s="424"/>
      <c r="L147" s="290"/>
      <c r="M147" s="1579"/>
      <c r="N147" s="1430"/>
      <c r="O147" s="164"/>
      <c r="P147" s="148"/>
      <c r="Q147" s="266"/>
      <c r="AA147" s="170"/>
      <c r="AB147" s="1099"/>
      <c r="AC147" s="217"/>
      <c r="AD147" s="167"/>
      <c r="AE147" s="217"/>
      <c r="AF147" s="167"/>
      <c r="AG147" s="153"/>
      <c r="AH147" s="1216"/>
      <c r="AI147" s="167"/>
      <c r="AJ147" s="167"/>
      <c r="AK147" s="167"/>
      <c r="AL147" s="167"/>
      <c r="AM147" s="164"/>
      <c r="AN147" s="300"/>
      <c r="AO147" s="167"/>
      <c r="AP147" s="153"/>
      <c r="AQ147" s="148"/>
      <c r="AR147" s="255"/>
      <c r="AS147" s="153"/>
      <c r="AT147" s="148"/>
      <c r="AU147" s="167"/>
      <c r="AV147" s="167"/>
      <c r="AW147" s="167"/>
      <c r="AX147" s="167"/>
      <c r="AY147" s="167"/>
      <c r="AZ147" s="167"/>
      <c r="BA147" s="290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7"/>
      <c r="BQ147" s="167"/>
      <c r="BR147" s="167"/>
      <c r="BS147" s="167"/>
      <c r="BT147" s="167"/>
      <c r="BU147" s="167"/>
      <c r="BV147" s="167"/>
      <c r="BW147" s="167"/>
      <c r="BX147" s="167"/>
      <c r="BY147" s="167"/>
    </row>
    <row r="148" spans="2:77" ht="15" thickBot="1">
      <c r="B148" s="157"/>
      <c r="C148" s="364"/>
      <c r="D148" s="158"/>
      <c r="E148" s="476" t="s">
        <v>98</v>
      </c>
      <c r="F148" s="422">
        <v>4</v>
      </c>
      <c r="G148" s="1585">
        <v>4</v>
      </c>
      <c r="H148" s="157"/>
      <c r="I148" s="165"/>
      <c r="J148" s="158"/>
      <c r="K148" s="1582"/>
      <c r="L148" s="1583"/>
      <c r="M148" s="959"/>
      <c r="N148" s="1430"/>
      <c r="O148" s="167"/>
      <c r="P148" s="9"/>
      <c r="Q148" s="9"/>
      <c r="AA148" s="170"/>
      <c r="AB148" s="1099"/>
      <c r="AC148" s="217"/>
      <c r="AD148" s="167"/>
      <c r="AE148" s="217"/>
      <c r="AF148" s="167"/>
      <c r="AG148" s="153"/>
      <c r="AH148" s="1216"/>
      <c r="AI148" s="167"/>
      <c r="AJ148" s="153"/>
      <c r="AK148" s="446"/>
      <c r="AL148" s="302"/>
      <c r="AM148" s="167"/>
      <c r="AN148" s="167"/>
      <c r="AO148" s="167"/>
      <c r="AP148" s="186"/>
      <c r="AQ148" s="153"/>
      <c r="AR148" s="186"/>
      <c r="AS148" s="153"/>
      <c r="AT148" s="148"/>
      <c r="AU148" s="167"/>
      <c r="AV148" s="167"/>
      <c r="AW148" s="167"/>
      <c r="AX148" s="167"/>
      <c r="AY148" s="167"/>
      <c r="AZ148" s="188"/>
      <c r="BA148" s="164"/>
      <c r="BB148" s="164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7"/>
      <c r="BQ148" s="167"/>
      <c r="BR148" s="167"/>
      <c r="BS148" s="167"/>
      <c r="BT148" s="167"/>
      <c r="BU148" s="167"/>
      <c r="BV148" s="167"/>
      <c r="BW148" s="167"/>
      <c r="BX148" s="167"/>
      <c r="BY148" s="167"/>
    </row>
    <row r="149" spans="2:77">
      <c r="B149" s="126"/>
      <c r="C149" s="213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430"/>
      <c r="O149" s="167"/>
      <c r="P149" s="9"/>
      <c r="Q149" s="9"/>
      <c r="AA149" s="170"/>
      <c r="AB149" s="1099"/>
      <c r="AC149" s="178"/>
      <c r="AD149" s="1098"/>
      <c r="AE149" s="217"/>
      <c r="AF149" s="1098"/>
      <c r="AG149" s="222"/>
      <c r="AH149" s="1216"/>
      <c r="AI149" s="167"/>
      <c r="AJ149" s="153"/>
      <c r="AK149" s="255"/>
      <c r="AL149" s="192"/>
      <c r="AM149" s="167"/>
      <c r="AN149" s="167"/>
      <c r="AO149" s="167"/>
      <c r="AP149" s="186"/>
      <c r="AQ149" s="153"/>
      <c r="AR149" s="186"/>
      <c r="AS149" s="153"/>
      <c r="AT149" s="148"/>
      <c r="AU149" s="167"/>
      <c r="AV149" s="167"/>
      <c r="AW149" s="167"/>
      <c r="AX149" s="153"/>
      <c r="AY149" s="153"/>
      <c r="AZ149" s="153"/>
      <c r="BA149" s="153"/>
      <c r="BB149" s="153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7"/>
      <c r="BQ149" s="167"/>
      <c r="BR149" s="167"/>
      <c r="BS149" s="167"/>
      <c r="BT149" s="167"/>
      <c r="BU149" s="167"/>
      <c r="BV149" s="167"/>
      <c r="BW149" s="167"/>
      <c r="BX149" s="167"/>
      <c r="BY149" s="167"/>
    </row>
    <row r="150" spans="2:77">
      <c r="B150" s="126"/>
      <c r="C150" s="213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430"/>
      <c r="O150" s="167"/>
      <c r="P150" s="9"/>
      <c r="Q150" s="9"/>
      <c r="AA150" s="170"/>
      <c r="AB150" s="1099"/>
      <c r="AC150" s="217"/>
      <c r="AD150" s="1098"/>
      <c r="AE150" s="217"/>
      <c r="AF150" s="1098"/>
      <c r="AG150" s="167"/>
      <c r="AH150" s="1216"/>
      <c r="AI150" s="167"/>
      <c r="AJ150" s="153"/>
      <c r="AK150" s="255"/>
      <c r="AL150" s="192"/>
      <c r="AM150" s="167"/>
      <c r="AN150" s="167"/>
      <c r="AO150" s="167"/>
      <c r="AP150" s="186"/>
      <c r="AQ150" s="153"/>
      <c r="AR150" s="187"/>
      <c r="AS150" s="153"/>
      <c r="AT150" s="148"/>
      <c r="AU150" s="167"/>
      <c r="AV150" s="167"/>
      <c r="AW150" s="167"/>
      <c r="AX150" s="153"/>
      <c r="AY150" s="153"/>
      <c r="AZ150" s="153"/>
      <c r="BA150" s="164"/>
      <c r="BB150" s="166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7"/>
      <c r="BQ150" s="167"/>
      <c r="BR150" s="167"/>
      <c r="BS150" s="167"/>
      <c r="BT150" s="167"/>
      <c r="BU150" s="167"/>
      <c r="BV150" s="167"/>
      <c r="BW150" s="167"/>
      <c r="BX150" s="167"/>
      <c r="BY150" s="167"/>
    </row>
    <row r="151" spans="2:77">
      <c r="B151" s="126"/>
      <c r="C151" s="213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430"/>
      <c r="O151" s="167"/>
      <c r="P151" s="9"/>
      <c r="Q151" s="9"/>
      <c r="AA151" s="170"/>
      <c r="AB151" s="1096"/>
      <c r="AC151" s="292"/>
      <c r="AD151" s="1098"/>
      <c r="AE151" s="217"/>
      <c r="AF151" s="1098"/>
      <c r="AG151" s="167"/>
      <c r="AH151" s="1216"/>
      <c r="AI151" s="167"/>
      <c r="AJ151" s="153"/>
      <c r="AK151" s="255"/>
      <c r="AL151" s="192"/>
      <c r="AM151" s="167"/>
      <c r="AN151" s="167"/>
      <c r="AO151" s="167"/>
      <c r="AP151" s="190"/>
      <c r="AQ151" s="153"/>
      <c r="AR151" s="187"/>
      <c r="AS151" s="153"/>
      <c r="AT151" s="148"/>
      <c r="AU151" s="167"/>
      <c r="AV151" s="167"/>
      <c r="AW151" s="167"/>
      <c r="AX151" s="170"/>
      <c r="AY151" s="153"/>
      <c r="AZ151" s="153"/>
      <c r="BA151" s="153"/>
      <c r="BB151" s="148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7"/>
      <c r="BQ151" s="167"/>
      <c r="BR151" s="167"/>
      <c r="BS151" s="167"/>
      <c r="BT151" s="167"/>
      <c r="BU151" s="167"/>
      <c r="BV151" s="167"/>
      <c r="BW151" s="167"/>
      <c r="BX151" s="167"/>
      <c r="BY151" s="167"/>
    </row>
    <row r="152" spans="2:77">
      <c r="B152" s="126"/>
      <c r="C152" s="213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430"/>
      <c r="O152" s="167"/>
      <c r="P152" s="9"/>
      <c r="Q152" s="9"/>
      <c r="AA152" s="170"/>
      <c r="AB152" s="167"/>
      <c r="AC152" s="217"/>
      <c r="AD152" s="167"/>
      <c r="AE152" s="217"/>
      <c r="AF152" s="167"/>
      <c r="AG152" s="153"/>
      <c r="AH152" s="167"/>
      <c r="AI152" s="167"/>
      <c r="AJ152" s="153"/>
      <c r="AK152" s="255"/>
      <c r="AL152" s="192"/>
      <c r="AM152" s="167"/>
      <c r="AN152" s="167"/>
      <c r="AO152" s="167"/>
      <c r="AP152" s="167"/>
      <c r="AQ152" s="167"/>
      <c r="AR152" s="167"/>
      <c r="AS152" s="185"/>
      <c r="AT152" s="167"/>
      <c r="AU152" s="167"/>
      <c r="AV152" s="167"/>
      <c r="AW152" s="167"/>
      <c r="AX152" s="1509"/>
      <c r="AY152" s="167"/>
      <c r="AZ152" s="167"/>
      <c r="BA152" s="153"/>
      <c r="BB152" s="148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7"/>
      <c r="BQ152" s="167"/>
      <c r="BR152" s="167"/>
      <c r="BS152" s="167"/>
      <c r="BT152" s="167"/>
      <c r="BU152" s="167"/>
      <c r="BV152" s="167"/>
      <c r="BW152" s="167"/>
      <c r="BX152" s="167"/>
      <c r="BY152" s="167"/>
    </row>
    <row r="153" spans="2:77">
      <c r="B153" s="126"/>
      <c r="C153" s="213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430"/>
      <c r="O153" s="167"/>
      <c r="P153" s="9"/>
      <c r="Q153" s="9"/>
      <c r="AA153" s="170"/>
      <c r="AB153" s="1096"/>
      <c r="AC153" s="217"/>
      <c r="AD153" s="1098"/>
      <c r="AE153" s="217"/>
      <c r="AF153" s="1098"/>
      <c r="AG153" s="167"/>
      <c r="AH153" s="1216"/>
      <c r="AI153" s="167"/>
      <c r="AJ153" s="153"/>
      <c r="AK153" s="255"/>
      <c r="AL153" s="192"/>
      <c r="AM153" s="167"/>
      <c r="AN153" s="167"/>
      <c r="AO153" s="167"/>
      <c r="AP153" s="167"/>
      <c r="AQ153" s="167"/>
      <c r="AR153" s="187"/>
      <c r="AS153" s="153"/>
      <c r="AT153" s="148"/>
      <c r="AU153" s="167"/>
      <c r="AV153" s="167"/>
      <c r="AW153" s="167"/>
      <c r="AX153" s="167"/>
      <c r="AY153" s="167"/>
      <c r="AZ153" s="167"/>
      <c r="BA153" s="153"/>
      <c r="BB153" s="148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7"/>
      <c r="BQ153" s="167"/>
      <c r="BR153" s="167"/>
      <c r="BS153" s="167"/>
      <c r="BT153" s="167"/>
      <c r="BU153" s="167"/>
      <c r="BV153" s="167"/>
      <c r="BW153" s="167"/>
      <c r="BX153" s="167"/>
      <c r="BY153" s="167"/>
    </row>
    <row r="154" spans="2:77">
      <c r="B154" s="126"/>
      <c r="C154" s="213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430"/>
      <c r="O154" s="126"/>
      <c r="AA154" s="170"/>
      <c r="AB154" s="1096"/>
      <c r="AC154" s="217"/>
      <c r="AD154" s="1098"/>
      <c r="AE154" s="217"/>
      <c r="AF154" s="167"/>
      <c r="AG154" s="167"/>
      <c r="AH154" s="1216"/>
      <c r="AI154" s="167"/>
      <c r="AJ154" s="153"/>
      <c r="AK154" s="255"/>
      <c r="AL154" s="192"/>
      <c r="AM154" s="167"/>
      <c r="AN154" s="167"/>
      <c r="AO154" s="167"/>
      <c r="AP154" s="167"/>
      <c r="AQ154" s="167"/>
      <c r="AR154" s="167"/>
      <c r="AS154" s="185"/>
      <c r="AT154" s="167"/>
      <c r="AU154" s="167"/>
      <c r="AV154" s="167"/>
      <c r="AW154" s="167"/>
      <c r="AX154" s="17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7"/>
      <c r="BQ154" s="167"/>
      <c r="BR154" s="167"/>
      <c r="BS154" s="167"/>
      <c r="BT154" s="167"/>
      <c r="BU154" s="167"/>
      <c r="BV154" s="167"/>
      <c r="BW154" s="167"/>
      <c r="BX154" s="167"/>
      <c r="BY154" s="167"/>
    </row>
    <row r="155" spans="2:77">
      <c r="B155" s="126"/>
      <c r="C155" s="213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430"/>
      <c r="O155" s="126"/>
      <c r="AA155" s="275"/>
      <c r="AB155" s="1098"/>
      <c r="AC155" s="217"/>
      <c r="AD155" s="167"/>
      <c r="AE155" s="217"/>
      <c r="AF155" s="1098"/>
      <c r="AG155" s="167"/>
      <c r="AH155" s="1216"/>
      <c r="AI155" s="167"/>
      <c r="AJ155" s="170"/>
      <c r="AK155" s="255"/>
      <c r="AL155" s="192"/>
      <c r="AM155" s="167"/>
      <c r="AN155" s="167"/>
      <c r="AO155" s="167"/>
      <c r="AP155" s="167"/>
      <c r="AQ155" s="167"/>
      <c r="AR155" s="167"/>
      <c r="AS155" s="185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7"/>
      <c r="BQ155" s="167"/>
      <c r="BR155" s="167"/>
      <c r="BS155" s="167"/>
      <c r="BT155" s="167"/>
      <c r="BU155" s="167"/>
      <c r="BV155" s="167"/>
      <c r="BW155" s="167"/>
      <c r="BX155" s="167"/>
      <c r="BY155" s="167"/>
    </row>
    <row r="156" spans="2:77">
      <c r="B156" s="126"/>
      <c r="C156" s="213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430"/>
      <c r="O156" s="126"/>
      <c r="AA156" s="153"/>
      <c r="AB156" s="1096"/>
      <c r="AC156" s="1511"/>
      <c r="AD156" s="1098"/>
      <c r="AE156" s="217"/>
      <c r="AF156" s="1098"/>
      <c r="AG156" s="167"/>
      <c r="AH156" s="1216"/>
      <c r="AI156" s="167"/>
      <c r="AJ156" s="153"/>
      <c r="AK156" s="296"/>
      <c r="AL156" s="192"/>
      <c r="AM156" s="167"/>
      <c r="AN156" s="167"/>
      <c r="AO156" s="167"/>
      <c r="AP156" s="167"/>
      <c r="AQ156" s="167"/>
      <c r="AR156" s="167"/>
      <c r="AS156" s="185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7"/>
      <c r="BQ156" s="167"/>
      <c r="BR156" s="167"/>
      <c r="BS156" s="167"/>
      <c r="BT156" s="167"/>
      <c r="BU156" s="167"/>
      <c r="BV156" s="167"/>
      <c r="BW156" s="167"/>
      <c r="BX156" s="167"/>
      <c r="BY156" s="167"/>
    </row>
    <row r="157" spans="2:77">
      <c r="B157" s="126"/>
      <c r="C157" s="213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430"/>
      <c r="O157" s="126"/>
      <c r="AA157" s="153"/>
      <c r="AB157" s="1103"/>
      <c r="AC157" s="1519"/>
      <c r="AD157" s="217"/>
      <c r="AE157" s="153"/>
      <c r="AF157" s="1096"/>
      <c r="AG157" s="167"/>
      <c r="AH157" s="1216"/>
      <c r="AI157" s="167"/>
      <c r="AJ157" s="153"/>
      <c r="AK157" s="177"/>
      <c r="AL157" s="192"/>
      <c r="AM157" s="167"/>
      <c r="AN157" s="167"/>
      <c r="AO157" s="167"/>
      <c r="AP157" s="167"/>
      <c r="AQ157" s="167"/>
      <c r="AR157" s="167"/>
      <c r="AS157" s="185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7"/>
      <c r="BQ157" s="167"/>
      <c r="BR157" s="167"/>
      <c r="BS157" s="167"/>
      <c r="BT157" s="167"/>
      <c r="BU157" s="167"/>
      <c r="BV157" s="167"/>
      <c r="BW157" s="167"/>
      <c r="BX157" s="167"/>
      <c r="BY157" s="167"/>
    </row>
    <row r="158" spans="2:77">
      <c r="B158" s="1819" t="s">
        <v>203</v>
      </c>
      <c r="C158" s="213"/>
      <c r="D158" s="126"/>
      <c r="E158" s="126"/>
      <c r="F158" s="209" t="s">
        <v>262</v>
      </c>
      <c r="G158" s="126"/>
      <c r="H158" s="126"/>
      <c r="I158" s="126"/>
      <c r="J158" s="126"/>
      <c r="K158" s="126"/>
      <c r="L158" s="126"/>
      <c r="M158" s="126"/>
      <c r="N158" s="1430"/>
      <c r="O158" s="126"/>
      <c r="AA158" s="167"/>
      <c r="AB158" s="1098"/>
      <c r="AC158" s="167"/>
      <c r="AD158" s="1098"/>
      <c r="AE158" s="167"/>
      <c r="AF158" s="1098"/>
      <c r="AG158" s="167"/>
      <c r="AH158" s="1216"/>
      <c r="AI158" s="167"/>
      <c r="AJ158" s="153"/>
      <c r="AK158" s="177"/>
      <c r="AL158" s="192"/>
      <c r="AM158" s="167"/>
      <c r="AN158" s="167"/>
      <c r="AO158" s="167"/>
      <c r="AP158" s="167"/>
      <c r="AQ158" s="167"/>
      <c r="AR158" s="167"/>
      <c r="AS158" s="185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7"/>
      <c r="BQ158" s="167"/>
      <c r="BR158" s="167"/>
      <c r="BS158" s="167"/>
      <c r="BT158" s="167"/>
      <c r="BU158" s="167"/>
      <c r="BV158" s="167"/>
      <c r="BW158" s="167"/>
      <c r="BX158" s="167"/>
      <c r="BY158" s="167"/>
    </row>
    <row r="159" spans="2:77">
      <c r="B159" s="126"/>
      <c r="C159" s="1562" t="s">
        <v>435</v>
      </c>
      <c r="D159" s="126"/>
      <c r="E159" s="126"/>
      <c r="F159" s="126"/>
      <c r="G159" s="210"/>
      <c r="H159" s="210"/>
      <c r="I159" s="210"/>
      <c r="J159" s="126"/>
      <c r="K159" s="1633" t="s">
        <v>436</v>
      </c>
      <c r="L159" s="210"/>
      <c r="M159" s="126"/>
      <c r="N159" s="1430"/>
      <c r="O159" s="126"/>
      <c r="AA159" s="167"/>
      <c r="AB159" s="1098"/>
      <c r="AC159" s="167"/>
      <c r="AD159" s="1098"/>
      <c r="AE159" s="167"/>
      <c r="AF159" s="1098"/>
      <c r="AG159" s="167"/>
      <c r="AH159" s="1216"/>
      <c r="AI159" s="167"/>
      <c r="AJ159" s="153"/>
      <c r="AK159" s="177"/>
      <c r="AL159" s="192"/>
      <c r="AM159" s="167"/>
      <c r="AN159" s="167"/>
      <c r="AO159" s="167"/>
      <c r="AP159" s="167"/>
      <c r="AQ159" s="167"/>
      <c r="AR159" s="167"/>
      <c r="AS159" s="185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7"/>
      <c r="BQ159" s="167"/>
      <c r="BR159" s="167"/>
      <c r="BS159" s="167"/>
      <c r="BT159" s="167"/>
      <c r="BU159" s="167"/>
      <c r="BV159" s="167"/>
      <c r="BW159" s="167"/>
      <c r="BX159" s="167"/>
      <c r="BY159" s="167"/>
    </row>
    <row r="160" spans="2:77" ht="15.6">
      <c r="B160" s="126"/>
      <c r="C160" s="126"/>
      <c r="D160" s="126"/>
      <c r="E160" s="126"/>
      <c r="F160" s="211"/>
      <c r="G160" s="211"/>
      <c r="H160" s="206"/>
      <c r="I160" s="126"/>
      <c r="J160" s="126"/>
      <c r="K160" s="126"/>
      <c r="L160" s="126"/>
      <c r="M160" s="126"/>
      <c r="N160" s="1430"/>
      <c r="O160" s="126"/>
      <c r="AA160" s="167"/>
      <c r="AB160" s="1098"/>
      <c r="AC160" s="167"/>
      <c r="AD160" s="1098"/>
      <c r="AE160" s="167"/>
      <c r="AF160" s="1098"/>
      <c r="AG160" s="167"/>
      <c r="AH160" s="1216"/>
      <c r="AI160" s="167"/>
      <c r="AJ160" s="153"/>
      <c r="AK160" s="299"/>
      <c r="AL160" s="192"/>
      <c r="AM160" s="167"/>
      <c r="AN160" s="167"/>
      <c r="AO160" s="167"/>
      <c r="AP160" s="167"/>
      <c r="AQ160" s="167"/>
      <c r="AR160" s="281"/>
      <c r="AS160" s="185"/>
      <c r="AT160" s="167"/>
      <c r="AU160" s="167"/>
      <c r="AV160" s="153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7"/>
      <c r="BQ160" s="167"/>
      <c r="BR160" s="167"/>
      <c r="BS160" s="167"/>
      <c r="BT160" s="167"/>
      <c r="BU160" s="167"/>
      <c r="BV160" s="167"/>
      <c r="BW160" s="167"/>
      <c r="BX160" s="167"/>
      <c r="BY160" s="167"/>
    </row>
    <row r="161" spans="2:77" ht="15.6">
      <c r="B161" s="292"/>
      <c r="C161" s="213"/>
      <c r="D161" s="126"/>
      <c r="E161" s="126"/>
      <c r="F161" s="219" t="s">
        <v>561</v>
      </c>
      <c r="G161" s="126"/>
      <c r="H161" s="126"/>
      <c r="I161" s="212">
        <v>0.25</v>
      </c>
      <c r="J161" s="126"/>
      <c r="K161" s="126"/>
      <c r="L161" s="126"/>
      <c r="M161" s="126"/>
      <c r="N161" s="1430"/>
      <c r="O161" s="126"/>
      <c r="AA161" s="167"/>
      <c r="AB161" s="1098"/>
      <c r="AC161" s="167"/>
      <c r="AD161" s="1098"/>
      <c r="AE161" s="167"/>
      <c r="AF161" s="1098"/>
      <c r="AG161" s="167"/>
      <c r="AH161" s="1216"/>
      <c r="AI161" s="167"/>
      <c r="AJ161" s="153"/>
      <c r="AK161" s="299"/>
      <c r="AL161" s="192"/>
      <c r="AM161" s="167"/>
      <c r="AN161" s="167"/>
      <c r="AO161" s="167"/>
      <c r="AP161" s="167"/>
      <c r="AQ161" s="167"/>
      <c r="AR161" s="167"/>
      <c r="AS161" s="185"/>
      <c r="AT161" s="167"/>
      <c r="AU161" s="148"/>
      <c r="AV161" s="164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7"/>
      <c r="BQ161" s="167"/>
      <c r="BR161" s="167"/>
      <c r="BS161" s="167"/>
      <c r="BT161" s="167"/>
      <c r="BU161" s="167"/>
      <c r="BV161" s="167"/>
      <c r="BW161" s="167"/>
      <c r="BX161" s="167"/>
      <c r="BY161" s="167"/>
    </row>
    <row r="162" spans="2:77" ht="15.6">
      <c r="B162" s="126"/>
      <c r="C162" s="213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430"/>
      <c r="O162" s="126"/>
      <c r="AA162" s="167"/>
      <c r="AB162" s="1098"/>
      <c r="AC162" s="167"/>
      <c r="AD162" s="1098"/>
      <c r="AE162" s="167"/>
      <c r="AF162" s="1098"/>
      <c r="AG162" s="167"/>
      <c r="AH162" s="1216"/>
      <c r="AI162" s="167"/>
      <c r="AJ162" s="153"/>
      <c r="AK162" s="299"/>
      <c r="AL162" s="192"/>
      <c r="AM162" s="167"/>
      <c r="AN162" s="167"/>
      <c r="AO162" s="167"/>
      <c r="AP162" s="167"/>
      <c r="AQ162" s="167"/>
      <c r="AR162" s="194"/>
      <c r="AS162" s="153"/>
      <c r="AT162" s="148"/>
      <c r="AU162" s="148"/>
      <c r="AV162" s="167"/>
      <c r="AW162" s="167"/>
      <c r="AX162" s="221"/>
      <c r="AY162" s="221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7"/>
      <c r="BQ162" s="167"/>
      <c r="BR162" s="167"/>
      <c r="BS162" s="167"/>
      <c r="BT162" s="167"/>
      <c r="BU162" s="167"/>
      <c r="BV162" s="167"/>
      <c r="BW162" s="167"/>
      <c r="BX162" s="167"/>
      <c r="BY162" s="167"/>
    </row>
    <row r="163" spans="2:77" ht="16.2" thickBot="1">
      <c r="B163" s="210" t="s">
        <v>132</v>
      </c>
      <c r="C163" s="213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430"/>
      <c r="O163" s="126"/>
      <c r="AA163" s="167"/>
      <c r="AB163" s="1098"/>
      <c r="AC163" s="167"/>
      <c r="AD163" s="1098"/>
      <c r="AE163" s="167"/>
      <c r="AF163" s="1098"/>
      <c r="AG163" s="167"/>
      <c r="AH163" s="1216"/>
      <c r="AI163" s="167"/>
      <c r="AJ163" s="153"/>
      <c r="AK163" s="299"/>
      <c r="AL163" s="167"/>
      <c r="AM163" s="167"/>
      <c r="AN163" s="167"/>
      <c r="AO163" s="167"/>
      <c r="AP163" s="167"/>
      <c r="AQ163" s="167"/>
      <c r="AR163" s="202"/>
      <c r="AS163" s="153"/>
      <c r="AT163" s="181"/>
      <c r="AU163" s="148"/>
      <c r="AV163" s="167"/>
      <c r="AW163" s="167"/>
      <c r="AX163" s="221"/>
      <c r="AY163" s="221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7"/>
      <c r="BQ163" s="167"/>
      <c r="BR163" s="167"/>
      <c r="BS163" s="167"/>
      <c r="BT163" s="167"/>
      <c r="BU163" s="167"/>
      <c r="BV163" s="167"/>
      <c r="BW163" s="167"/>
      <c r="BX163" s="167"/>
      <c r="BY163" s="167"/>
    </row>
    <row r="164" spans="2:77" ht="15.6">
      <c r="B164" s="214" t="s">
        <v>2</v>
      </c>
      <c r="C164" s="176" t="s">
        <v>3</v>
      </c>
      <c r="D164" s="215" t="s">
        <v>4</v>
      </c>
      <c r="E164" s="216" t="s">
        <v>76</v>
      </c>
      <c r="F164" s="180"/>
      <c r="G164" s="180"/>
      <c r="H164" s="180"/>
      <c r="I164" s="180"/>
      <c r="J164" s="180"/>
      <c r="K164" s="180"/>
      <c r="L164" s="180"/>
      <c r="M164" s="175"/>
      <c r="N164" s="1430"/>
      <c r="O164" s="126"/>
      <c r="AA164" s="167"/>
      <c r="AB164" s="1098"/>
      <c r="AC164" s="167"/>
      <c r="AD164" s="1098"/>
      <c r="AE164" s="167"/>
      <c r="AF164" s="1098"/>
      <c r="AG164" s="167"/>
      <c r="AH164" s="1216"/>
      <c r="AI164" s="167"/>
      <c r="AJ164" s="153"/>
      <c r="AK164" s="299"/>
      <c r="AL164" s="167"/>
      <c r="AM164" s="167"/>
      <c r="AN164" s="167"/>
      <c r="AO164" s="167"/>
      <c r="AP164" s="167"/>
      <c r="AQ164" s="167"/>
      <c r="AR164" s="190"/>
      <c r="AS164" s="153"/>
      <c r="AT164" s="148"/>
      <c r="AU164" s="153"/>
      <c r="AV164" s="153"/>
      <c r="AW164" s="167"/>
      <c r="AX164" s="221"/>
      <c r="AY164" s="221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7"/>
      <c r="BQ164" s="167"/>
      <c r="BR164" s="167"/>
      <c r="BS164" s="167"/>
      <c r="BT164" s="167"/>
      <c r="BU164" s="167"/>
      <c r="BV164" s="167"/>
      <c r="BW164" s="167"/>
      <c r="BX164" s="167"/>
      <c r="BY164" s="167"/>
    </row>
    <row r="165" spans="2:77" ht="16.2" thickBot="1">
      <c r="B165" s="184" t="s">
        <v>5</v>
      </c>
      <c r="C165" s="217"/>
      <c r="D165" s="161" t="s">
        <v>77</v>
      </c>
      <c r="E165" s="156"/>
      <c r="F165" s="167"/>
      <c r="G165" s="167"/>
      <c r="H165" s="165"/>
      <c r="I165" s="165"/>
      <c r="J165" s="165"/>
      <c r="K165" s="167"/>
      <c r="L165" s="167"/>
      <c r="M165" s="155"/>
      <c r="N165" s="1430"/>
      <c r="O165" s="126"/>
      <c r="AA165" s="892"/>
      <c r="AB165" s="1098"/>
      <c r="AC165" s="167"/>
      <c r="AD165" s="1098"/>
      <c r="AE165" s="167"/>
      <c r="AF165" s="1098"/>
      <c r="AG165" s="1505"/>
      <c r="AH165" s="1216"/>
      <c r="AI165" s="167"/>
      <c r="AJ165" s="167"/>
      <c r="AK165" s="299"/>
      <c r="AL165" s="167"/>
      <c r="AM165" s="167"/>
      <c r="AN165" s="167"/>
      <c r="AO165" s="167"/>
      <c r="AP165" s="167"/>
      <c r="AQ165" s="167"/>
      <c r="AR165" s="186"/>
      <c r="AS165" s="153"/>
      <c r="AT165" s="148"/>
      <c r="AU165" s="153"/>
      <c r="AV165" s="153"/>
      <c r="AW165" s="167"/>
      <c r="AX165" s="153"/>
      <c r="AY165" s="153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7"/>
      <c r="BQ165" s="167"/>
      <c r="BR165" s="167"/>
      <c r="BS165" s="167"/>
      <c r="BT165" s="167"/>
      <c r="BU165" s="167"/>
      <c r="BV165" s="167"/>
      <c r="BW165" s="167"/>
      <c r="BX165" s="167"/>
      <c r="BY165" s="167"/>
    </row>
    <row r="166" spans="2:77" ht="16.2" thickBot="1">
      <c r="B166" s="944" t="s">
        <v>562</v>
      </c>
      <c r="C166" s="180"/>
      <c r="D166" s="180"/>
      <c r="E166" s="368" t="s">
        <v>482</v>
      </c>
      <c r="F166" s="180"/>
      <c r="G166" s="175"/>
      <c r="H166" s="1669" t="s">
        <v>484</v>
      </c>
      <c r="I166" s="196"/>
      <c r="J166" s="196"/>
      <c r="K166" s="1431" t="s">
        <v>610</v>
      </c>
      <c r="L166" s="1432"/>
      <c r="M166" s="1433"/>
      <c r="N166" s="1430"/>
      <c r="O166" s="1707" t="s">
        <v>217</v>
      </c>
      <c r="P166" s="1032"/>
      <c r="Q166" s="1032"/>
      <c r="R166" s="930"/>
      <c r="S166" s="36"/>
      <c r="T166" s="36"/>
      <c r="U166" s="36"/>
      <c r="V166" s="36"/>
      <c r="W166" s="36"/>
      <c r="X166" s="36"/>
      <c r="Y166" s="40"/>
      <c r="AA166" s="250"/>
      <c r="AB166" s="1098"/>
      <c r="AC166" s="167"/>
      <c r="AD166" s="1106"/>
      <c r="AE166" s="280"/>
      <c r="AF166" s="1098"/>
      <c r="AG166" s="137"/>
      <c r="AH166" s="1216"/>
      <c r="AI166" s="167"/>
      <c r="AJ166" s="167"/>
      <c r="AK166" s="299"/>
      <c r="AL166" s="167"/>
      <c r="AM166" s="167"/>
      <c r="AN166" s="167"/>
      <c r="AO166" s="167"/>
      <c r="AP166" s="167"/>
      <c r="AQ166" s="167"/>
      <c r="AR166" s="186"/>
      <c r="AS166" s="153"/>
      <c r="AT166" s="148"/>
      <c r="AU166" s="265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7"/>
      <c r="BQ166" s="167"/>
      <c r="BR166" s="167"/>
      <c r="BS166" s="167"/>
      <c r="BT166" s="167"/>
      <c r="BU166" s="167"/>
      <c r="BV166" s="167"/>
      <c r="BW166" s="167"/>
      <c r="BX166" s="167"/>
      <c r="BY166" s="167"/>
    </row>
    <row r="167" spans="2:77" ht="15" thickBot="1">
      <c r="B167" s="1561" t="s">
        <v>675</v>
      </c>
      <c r="C167" s="146" t="s">
        <v>531</v>
      </c>
      <c r="D167" s="1886">
        <v>60</v>
      </c>
      <c r="E167" s="970" t="s">
        <v>481</v>
      </c>
      <c r="F167" s="165"/>
      <c r="G167" s="158"/>
      <c r="H167" s="308" t="s">
        <v>133</v>
      </c>
      <c r="I167" s="285" t="s">
        <v>134</v>
      </c>
      <c r="J167" s="425" t="s">
        <v>135</v>
      </c>
      <c r="K167" s="411" t="s">
        <v>133</v>
      </c>
      <c r="L167" s="285" t="s">
        <v>134</v>
      </c>
      <c r="M167" s="286" t="s">
        <v>135</v>
      </c>
      <c r="N167" s="1430"/>
      <c r="O167" s="1732" t="s">
        <v>133</v>
      </c>
      <c r="P167" s="1089" t="s">
        <v>134</v>
      </c>
      <c r="Q167" s="1090" t="s">
        <v>135</v>
      </c>
      <c r="R167" s="64"/>
      <c r="S167" s="1091" t="s">
        <v>133</v>
      </c>
      <c r="T167" s="1091" t="s">
        <v>134</v>
      </c>
      <c r="U167" s="1092" t="s">
        <v>135</v>
      </c>
      <c r="V167" s="64"/>
      <c r="W167" s="1091" t="s">
        <v>133</v>
      </c>
      <c r="X167" s="1091" t="s">
        <v>134</v>
      </c>
      <c r="Y167" s="1092" t="s">
        <v>135</v>
      </c>
      <c r="AA167" s="164"/>
      <c r="AB167" s="167"/>
      <c r="AC167" s="217"/>
      <c r="AD167" s="167"/>
      <c r="AE167" s="153"/>
      <c r="AF167" s="1098"/>
      <c r="AG167" s="164"/>
      <c r="AH167" s="1216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86"/>
      <c r="AS167" s="153"/>
      <c r="AT167" s="148"/>
      <c r="AU167" s="153"/>
      <c r="AV167" s="148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</row>
    <row r="168" spans="2:77" ht="15" thickBot="1">
      <c r="B168" s="474"/>
      <c r="C168" s="1891" t="s">
        <v>666</v>
      </c>
      <c r="D168" s="1867"/>
      <c r="E168" s="289" t="s">
        <v>133</v>
      </c>
      <c r="F168" s="283" t="s">
        <v>134</v>
      </c>
      <c r="G168" s="304" t="s">
        <v>135</v>
      </c>
      <c r="H168" s="227" t="s">
        <v>100</v>
      </c>
      <c r="I168" s="226">
        <v>61.85</v>
      </c>
      <c r="J168" s="252">
        <v>52.6</v>
      </c>
      <c r="K168" s="230" t="s">
        <v>157</v>
      </c>
      <c r="L168" s="305">
        <v>7.5</v>
      </c>
      <c r="M168" s="306">
        <v>7.5</v>
      </c>
      <c r="N168" s="1430"/>
      <c r="O168" s="1733" t="s">
        <v>521</v>
      </c>
      <c r="P168" s="1040">
        <f>D174</f>
        <v>20</v>
      </c>
      <c r="Q168" s="1306">
        <f>D174</f>
        <v>20</v>
      </c>
      <c r="R168" s="64"/>
      <c r="S168" s="708" t="s">
        <v>75</v>
      </c>
      <c r="T168" s="1307">
        <f>I171</f>
        <v>5.5</v>
      </c>
      <c r="U168" s="1308">
        <f>J171</f>
        <v>5.5</v>
      </c>
      <c r="V168" s="64"/>
      <c r="W168" s="1067" t="s">
        <v>522</v>
      </c>
      <c r="X168" s="141"/>
      <c r="Y168" s="142"/>
      <c r="AA168" s="164"/>
      <c r="AB168" s="1098"/>
      <c r="AC168" s="217"/>
      <c r="AD168" s="167"/>
      <c r="AE168" s="153"/>
      <c r="AF168" s="1098"/>
      <c r="AG168" s="164"/>
      <c r="AH168" s="1216"/>
      <c r="AI168" s="186"/>
      <c r="AJ168" s="167"/>
      <c r="AK168" s="167"/>
      <c r="AL168" s="167"/>
      <c r="AM168" s="167"/>
      <c r="AN168" s="167"/>
      <c r="AO168" s="167"/>
      <c r="AP168" s="167"/>
      <c r="AQ168" s="167"/>
      <c r="AR168" s="186"/>
      <c r="AS168" s="153"/>
      <c r="AT168" s="148"/>
      <c r="AU168" s="153"/>
      <c r="AV168" s="148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7"/>
      <c r="BQ168" s="167"/>
      <c r="BR168" s="167"/>
      <c r="BS168" s="167"/>
      <c r="BT168" s="167"/>
      <c r="BU168" s="167"/>
      <c r="BV168" s="167"/>
      <c r="BW168" s="167"/>
      <c r="BX168" s="167"/>
      <c r="BY168" s="167"/>
    </row>
    <row r="169" spans="2:77">
      <c r="B169" s="530" t="s">
        <v>483</v>
      </c>
      <c r="C169" s="1429" t="s">
        <v>484</v>
      </c>
      <c r="D169" s="683">
        <v>90</v>
      </c>
      <c r="E169" s="228" t="s">
        <v>471</v>
      </c>
      <c r="F169" s="226">
        <v>193.24</v>
      </c>
      <c r="G169" s="252">
        <v>144.30000000000001</v>
      </c>
      <c r="H169" s="1366" t="s">
        <v>486</v>
      </c>
      <c r="I169" s="550">
        <v>21.8</v>
      </c>
      <c r="J169" s="567">
        <v>19.399999999999999</v>
      </c>
      <c r="K169" s="1747" t="s">
        <v>65</v>
      </c>
      <c r="L169" s="558">
        <v>4.0999999999999996</v>
      </c>
      <c r="M169" s="559">
        <v>4.0999999999999996</v>
      </c>
      <c r="N169" s="1430"/>
      <c r="O169" s="1734" t="s">
        <v>523</v>
      </c>
      <c r="P169" s="1043">
        <f>I170+D173</f>
        <v>44.4</v>
      </c>
      <c r="Q169" s="1225">
        <f>D173+J170</f>
        <v>44.4</v>
      </c>
      <c r="R169" s="9"/>
      <c r="S169" s="598" t="s">
        <v>85</v>
      </c>
      <c r="T169" s="1043">
        <f>F178</f>
        <v>8</v>
      </c>
      <c r="U169" s="1224">
        <f>G178</f>
        <v>8</v>
      </c>
      <c r="V169" s="9"/>
      <c r="W169" s="1045" t="s">
        <v>537</v>
      </c>
      <c r="X169" s="1073">
        <f>F174</f>
        <v>4.6130000000000004</v>
      </c>
      <c r="Y169" s="1309">
        <f>G174</f>
        <v>3</v>
      </c>
      <c r="AA169" s="170"/>
      <c r="AB169" s="1099"/>
      <c r="AC169" s="217"/>
      <c r="AD169" s="167"/>
      <c r="AE169" s="153"/>
      <c r="AF169" s="1098"/>
      <c r="AG169" s="164"/>
      <c r="AH169" s="1216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86"/>
      <c r="AS169" s="153"/>
      <c r="AT169" s="148"/>
      <c r="AU169" s="153"/>
      <c r="AV169" s="148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7"/>
      <c r="BQ169" s="167"/>
      <c r="BR169" s="167"/>
      <c r="BS169" s="167"/>
      <c r="BT169" s="167"/>
      <c r="BU169" s="167"/>
      <c r="BV169" s="167"/>
      <c r="BW169" s="167"/>
      <c r="BX169" s="167"/>
      <c r="BY169" s="167"/>
    </row>
    <row r="170" spans="2:77" ht="13.5" customHeight="1">
      <c r="B170" s="571" t="s">
        <v>587</v>
      </c>
      <c r="C170" s="573" t="s">
        <v>482</v>
      </c>
      <c r="D170" s="682">
        <v>160</v>
      </c>
      <c r="E170" s="570" t="s">
        <v>86</v>
      </c>
      <c r="F170" s="550">
        <v>8.9600000000000009</v>
      </c>
      <c r="G170" s="551">
        <v>6.4</v>
      </c>
      <c r="H170" s="512" t="s">
        <v>94</v>
      </c>
      <c r="I170" s="550">
        <v>14.4</v>
      </c>
      <c r="J170" s="567">
        <v>14.4</v>
      </c>
      <c r="K170" s="515" t="s">
        <v>320</v>
      </c>
      <c r="L170" s="552">
        <v>3</v>
      </c>
      <c r="M170" s="555">
        <v>2.5</v>
      </c>
      <c r="N170" s="1430"/>
      <c r="O170" s="1734" t="s">
        <v>95</v>
      </c>
      <c r="P170" s="1043">
        <f>F179+I176</f>
        <v>9.94</v>
      </c>
      <c r="Q170" s="1155">
        <f>G179+J176</f>
        <v>9.94</v>
      </c>
      <c r="R170" s="9"/>
      <c r="S170" s="598" t="s">
        <v>98</v>
      </c>
      <c r="T170" s="1043">
        <f>F172</f>
        <v>7.5</v>
      </c>
      <c r="U170" s="1224">
        <f>G172</f>
        <v>7.5</v>
      </c>
      <c r="V170" s="9"/>
      <c r="W170" s="1045" t="s">
        <v>118</v>
      </c>
      <c r="X170" s="1043">
        <f>F180</f>
        <v>3.2</v>
      </c>
      <c r="Y170" s="1144">
        <f>G180</f>
        <v>3.2</v>
      </c>
      <c r="AA170" s="170"/>
      <c r="AB170" s="1100"/>
      <c r="AC170" s="217"/>
      <c r="AD170" s="1098"/>
      <c r="AE170" s="153"/>
      <c r="AF170" s="167"/>
      <c r="AG170" s="164"/>
      <c r="AH170" s="1216"/>
      <c r="AI170" s="186"/>
      <c r="AJ170" s="153"/>
      <c r="AK170" s="915"/>
      <c r="AL170" s="167"/>
      <c r="AM170" s="167"/>
      <c r="AN170" s="167"/>
      <c r="AO170" s="167"/>
      <c r="AP170" s="167"/>
      <c r="AQ170" s="167"/>
      <c r="AR170" s="190"/>
      <c r="AS170" s="153"/>
      <c r="AT170" s="148"/>
      <c r="AU170" s="153"/>
      <c r="AV170" s="148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7"/>
      <c r="BQ170" s="167"/>
      <c r="BR170" s="167"/>
      <c r="BS170" s="167"/>
      <c r="BT170" s="167"/>
      <c r="BU170" s="167"/>
      <c r="BV170" s="167"/>
      <c r="BW170" s="167"/>
      <c r="BX170" s="167"/>
      <c r="BY170" s="167"/>
    </row>
    <row r="171" spans="2:77" ht="15.6">
      <c r="B171" s="363"/>
      <c r="C171" s="361" t="s">
        <v>481</v>
      </c>
      <c r="D171" s="499"/>
      <c r="E171" s="570" t="s">
        <v>458</v>
      </c>
      <c r="F171" s="550">
        <v>7.68</v>
      </c>
      <c r="G171" s="551">
        <v>6.4</v>
      </c>
      <c r="H171" s="512" t="s">
        <v>75</v>
      </c>
      <c r="I171" s="550">
        <v>5.5</v>
      </c>
      <c r="J171" s="551">
        <v>5.5</v>
      </c>
      <c r="K171" s="515" t="s">
        <v>321</v>
      </c>
      <c r="L171" s="550">
        <v>100</v>
      </c>
      <c r="M171" s="551">
        <v>100</v>
      </c>
      <c r="N171" s="1430"/>
      <c r="O171" s="381" t="s">
        <v>60</v>
      </c>
      <c r="P171" s="1043">
        <f>F169</f>
        <v>193.24</v>
      </c>
      <c r="Q171" s="1155">
        <f>G169</f>
        <v>144.30000000000001</v>
      </c>
      <c r="R171" s="9"/>
      <c r="S171" s="598" t="s">
        <v>103</v>
      </c>
      <c r="T171" s="1043">
        <f>I177</f>
        <v>6</v>
      </c>
      <c r="U171" s="1224">
        <f>J177</f>
        <v>6</v>
      </c>
      <c r="V171" s="9"/>
      <c r="W171" s="1046" t="s">
        <v>101</v>
      </c>
      <c r="X171" s="1043">
        <f>F171+I172</f>
        <v>18.48</v>
      </c>
      <c r="Y171" s="1145">
        <f>G171+J172</f>
        <v>15.4</v>
      </c>
      <c r="AA171" s="164"/>
      <c r="AB171" s="167"/>
      <c r="AC171" s="217"/>
      <c r="AD171" s="1098"/>
      <c r="AE171" s="153"/>
      <c r="AF171" s="167"/>
      <c r="AG171" s="164"/>
      <c r="AH171" s="1216"/>
      <c r="AI171" s="167"/>
      <c r="AJ171" s="153"/>
      <c r="AK171" s="148"/>
      <c r="AL171" s="167"/>
      <c r="AM171" s="167"/>
      <c r="AN171" s="167"/>
      <c r="AO171" s="167"/>
      <c r="AP171" s="167"/>
      <c r="AQ171" s="167"/>
      <c r="AR171" s="194"/>
      <c r="AS171" s="167"/>
      <c r="AT171" s="185"/>
      <c r="AU171" s="170"/>
      <c r="AV171" s="171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7"/>
      <c r="BQ171" s="167"/>
      <c r="BR171" s="167"/>
      <c r="BS171" s="167"/>
      <c r="BT171" s="167"/>
      <c r="BU171" s="167"/>
      <c r="BV171" s="167"/>
      <c r="BW171" s="167"/>
      <c r="BX171" s="167"/>
      <c r="BY171" s="167"/>
    </row>
    <row r="172" spans="2:77">
      <c r="B172" s="571" t="s">
        <v>319</v>
      </c>
      <c r="C172" s="573" t="s">
        <v>676</v>
      </c>
      <c r="D172" s="682">
        <v>190</v>
      </c>
      <c r="E172" s="570" t="s">
        <v>98</v>
      </c>
      <c r="F172" s="550">
        <v>7.5</v>
      </c>
      <c r="G172" s="567">
        <v>7.5</v>
      </c>
      <c r="H172" s="570" t="s">
        <v>458</v>
      </c>
      <c r="I172" s="550">
        <v>10.8</v>
      </c>
      <c r="J172" s="551">
        <v>9</v>
      </c>
      <c r="K172" s="515" t="s">
        <v>223</v>
      </c>
      <c r="L172" s="558">
        <v>7.5</v>
      </c>
      <c r="M172" s="559">
        <v>7.5</v>
      </c>
      <c r="N172" s="1430"/>
      <c r="O172" s="1710" t="s">
        <v>525</v>
      </c>
      <c r="P172" s="1293">
        <f>X174</f>
        <v>98.37299999999999</v>
      </c>
      <c r="Q172" s="1228">
        <f>Y174</f>
        <v>88</v>
      </c>
      <c r="R172" s="9"/>
      <c r="S172" s="1083" t="s">
        <v>485</v>
      </c>
      <c r="T172" s="1081">
        <f>U172/1000/0.04</f>
        <v>0.09</v>
      </c>
      <c r="U172" s="1224">
        <f>J173</f>
        <v>3.6</v>
      </c>
      <c r="V172" s="9"/>
      <c r="W172" s="1046" t="s">
        <v>86</v>
      </c>
      <c r="X172" s="1043">
        <f>F170</f>
        <v>8.9600000000000009</v>
      </c>
      <c r="Y172" s="1144">
        <f>G170</f>
        <v>6.4</v>
      </c>
      <c r="AA172" s="170"/>
      <c r="AB172" s="1099"/>
      <c r="AC172" s="153"/>
      <c r="AD172" s="167"/>
      <c r="AE172" s="153"/>
      <c r="AF172" s="167"/>
      <c r="AG172" s="153"/>
      <c r="AH172" s="1216"/>
      <c r="AI172" s="167"/>
      <c r="AJ172" s="153"/>
      <c r="AK172" s="148"/>
      <c r="AL172" s="167"/>
      <c r="AM172" s="167"/>
      <c r="AN172" s="167"/>
      <c r="AO172" s="167"/>
      <c r="AP172" s="167"/>
      <c r="AQ172" s="167"/>
      <c r="AR172" s="167"/>
      <c r="AS172" s="167"/>
      <c r="AT172" s="166"/>
      <c r="AU172" s="170"/>
      <c r="AV172" s="171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7"/>
      <c r="BQ172" s="167"/>
      <c r="BR172" s="167"/>
      <c r="BS172" s="167"/>
      <c r="BT172" s="167"/>
      <c r="BU172" s="167"/>
      <c r="BV172" s="167"/>
      <c r="BW172" s="167"/>
      <c r="BX172" s="167"/>
      <c r="BY172" s="167"/>
    </row>
    <row r="173" spans="2:77" ht="15.6">
      <c r="B173" s="530" t="s">
        <v>10</v>
      </c>
      <c r="C173" s="531" t="s">
        <v>11</v>
      </c>
      <c r="D173" s="478">
        <v>30</v>
      </c>
      <c r="E173" s="570" t="s">
        <v>491</v>
      </c>
      <c r="F173" s="564">
        <v>1.09E-2</v>
      </c>
      <c r="G173" s="568">
        <v>1.09E-2</v>
      </c>
      <c r="H173" s="512" t="s">
        <v>485</v>
      </c>
      <c r="I173" s="550" t="s">
        <v>490</v>
      </c>
      <c r="J173" s="567">
        <v>3.6</v>
      </c>
      <c r="K173" s="515" t="s">
        <v>97</v>
      </c>
      <c r="L173" s="550">
        <v>112.1</v>
      </c>
      <c r="M173" s="551">
        <v>112.1</v>
      </c>
      <c r="N173" s="1430"/>
      <c r="O173" s="1710" t="s">
        <v>535</v>
      </c>
      <c r="P173" s="1062">
        <f>L170</f>
        <v>3</v>
      </c>
      <c r="Q173" s="1155">
        <f>M170</f>
        <v>2.5</v>
      </c>
      <c r="R173" s="9"/>
      <c r="S173" s="598" t="s">
        <v>65</v>
      </c>
      <c r="T173" s="1043">
        <f>L169</f>
        <v>4.0999999999999996</v>
      </c>
      <c r="U173" s="1224">
        <f>M169</f>
        <v>4.0999999999999996</v>
      </c>
      <c r="V173" s="9"/>
      <c r="W173" s="1046" t="s">
        <v>531</v>
      </c>
      <c r="X173" s="1054">
        <f>L181</f>
        <v>63.12</v>
      </c>
      <c r="Y173" s="1165">
        <f>M181</f>
        <v>60</v>
      </c>
      <c r="AA173" s="170"/>
      <c r="AB173" s="1100"/>
      <c r="AC173" s="217"/>
      <c r="AD173" s="167"/>
      <c r="AE173" s="153"/>
      <c r="AF173" s="167"/>
      <c r="AG173" s="153"/>
      <c r="AH173" s="1216"/>
      <c r="AI173" s="167"/>
      <c r="AJ173" s="153"/>
      <c r="AK173" s="148"/>
      <c r="AL173" s="167"/>
      <c r="AM173" s="167"/>
      <c r="AN173" s="167"/>
      <c r="AO173" s="167"/>
      <c r="AP173" s="167"/>
      <c r="AQ173" s="167"/>
      <c r="AR173" s="153"/>
      <c r="AS173" s="299"/>
      <c r="AT173" s="167"/>
      <c r="AU173" s="167"/>
      <c r="AV173" s="153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7"/>
      <c r="BQ173" s="167"/>
      <c r="BR173" s="167"/>
      <c r="BS173" s="167"/>
      <c r="BT173" s="167"/>
      <c r="BU173" s="167"/>
      <c r="BV173" s="167"/>
      <c r="BW173" s="167"/>
      <c r="BX173" s="167"/>
      <c r="BY173" s="167"/>
    </row>
    <row r="174" spans="2:77" ht="15.6">
      <c r="B174" s="530" t="s">
        <v>10</v>
      </c>
      <c r="C174" s="531" t="s">
        <v>510</v>
      </c>
      <c r="D174" s="478">
        <v>20</v>
      </c>
      <c r="E174" s="1748" t="s">
        <v>487</v>
      </c>
      <c r="F174" s="965">
        <v>4.6130000000000004</v>
      </c>
      <c r="G174" s="966">
        <v>3</v>
      </c>
      <c r="H174" s="512" t="s">
        <v>68</v>
      </c>
      <c r="I174" s="550">
        <v>0.69</v>
      </c>
      <c r="J174" s="567">
        <v>0.69</v>
      </c>
      <c r="K174" s="156"/>
      <c r="L174" s="167"/>
      <c r="M174" s="155"/>
      <c r="N174" s="1430"/>
      <c r="O174" s="1713" t="s">
        <v>589</v>
      </c>
      <c r="P174" s="1054">
        <f>L168</f>
        <v>7.5</v>
      </c>
      <c r="Q174" s="1155">
        <f>M168</f>
        <v>7.5</v>
      </c>
      <c r="R174" s="9"/>
      <c r="S174" s="598" t="s">
        <v>68</v>
      </c>
      <c r="T174" s="1043">
        <f>F175+F183+I174</f>
        <v>1.31</v>
      </c>
      <c r="U174" s="1224">
        <f>G183+G175+J174</f>
        <v>1.31</v>
      </c>
      <c r="V174" s="9"/>
      <c r="W174" s="1049" t="s">
        <v>526</v>
      </c>
      <c r="X174" s="1084">
        <f>SUM(X169:X173)</f>
        <v>98.37299999999999</v>
      </c>
      <c r="Y174" s="1135">
        <f>SUM(Y169:Y173)</f>
        <v>88</v>
      </c>
      <c r="AA174" s="170"/>
      <c r="AB174" s="1101"/>
      <c r="AC174" s="217"/>
      <c r="AD174" s="167"/>
      <c r="AE174" s="153"/>
      <c r="AF174" s="167"/>
      <c r="AG174" s="153"/>
      <c r="AH174" s="1220"/>
      <c r="AI174" s="167"/>
      <c r="AJ174" s="153"/>
      <c r="AK174" s="166"/>
      <c r="AL174" s="167"/>
      <c r="AM174" s="167"/>
      <c r="AN174" s="167"/>
      <c r="AO174" s="167"/>
      <c r="AP174" s="167"/>
      <c r="AQ174" s="167"/>
      <c r="AR174" s="153"/>
      <c r="AS174" s="299"/>
      <c r="AT174" s="167"/>
      <c r="AU174" s="167"/>
      <c r="AV174" s="222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7"/>
      <c r="BQ174" s="167"/>
      <c r="BR174" s="167"/>
      <c r="BS174" s="167"/>
      <c r="BT174" s="167"/>
      <c r="BU174" s="167"/>
      <c r="BV174" s="167"/>
      <c r="BW174" s="167"/>
      <c r="BX174" s="167"/>
      <c r="BY174" s="167"/>
    </row>
    <row r="175" spans="2:77" ht="15.6">
      <c r="B175" s="156"/>
      <c r="C175" s="159"/>
      <c r="D175" s="155"/>
      <c r="E175" s="562" t="s">
        <v>68</v>
      </c>
      <c r="F175" s="552">
        <v>0.3</v>
      </c>
      <c r="G175" s="555">
        <v>0.3</v>
      </c>
      <c r="H175" s="512" t="s">
        <v>245</v>
      </c>
      <c r="I175" s="550">
        <v>1.5</v>
      </c>
      <c r="J175" s="567">
        <v>1.5</v>
      </c>
      <c r="K175" s="156"/>
      <c r="L175" s="167"/>
      <c r="M175" s="155"/>
      <c r="N175" s="1430"/>
      <c r="O175" s="1742" t="s">
        <v>321</v>
      </c>
      <c r="P175" s="1039">
        <f>L171</f>
        <v>100</v>
      </c>
      <c r="Q175" s="1155">
        <f>M171</f>
        <v>100</v>
      </c>
      <c r="R175" s="9"/>
      <c r="S175" s="598" t="s">
        <v>201</v>
      </c>
      <c r="T175" s="1043">
        <f>L172</f>
        <v>7.5</v>
      </c>
      <c r="U175" s="1224">
        <f>M172</f>
        <v>7.5</v>
      </c>
      <c r="V175" s="9"/>
      <c r="W175" s="7"/>
      <c r="X175" s="1187"/>
      <c r="Y175" s="1085"/>
      <c r="AA175" s="170"/>
      <c r="AB175" s="167"/>
      <c r="AC175" s="178"/>
      <c r="AD175" s="167"/>
      <c r="AE175" s="153"/>
      <c r="AF175" s="1098"/>
      <c r="AG175" s="153"/>
      <c r="AH175" s="1220"/>
      <c r="AI175" s="167"/>
      <c r="AJ175" s="164"/>
      <c r="AK175" s="166"/>
      <c r="AL175" s="167"/>
      <c r="AM175" s="167"/>
      <c r="AN175" s="167"/>
      <c r="AO175" s="167"/>
      <c r="AP175" s="167"/>
      <c r="AQ175" s="167"/>
      <c r="AR175" s="153"/>
      <c r="AS175" s="299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7"/>
      <c r="BQ175" s="167"/>
      <c r="BR175" s="167"/>
      <c r="BS175" s="167"/>
      <c r="BT175" s="167"/>
      <c r="BU175" s="167"/>
      <c r="BV175" s="167"/>
      <c r="BW175" s="167"/>
      <c r="BX175" s="167"/>
      <c r="BY175" s="167"/>
    </row>
    <row r="176" spans="2:77" ht="15.6">
      <c r="B176" s="156"/>
      <c r="C176" s="159"/>
      <c r="D176" s="155"/>
      <c r="E176" s="562" t="s">
        <v>494</v>
      </c>
      <c r="F176" s="552">
        <v>1.343</v>
      </c>
      <c r="G176" s="555">
        <v>1.343</v>
      </c>
      <c r="H176" s="971" t="s">
        <v>95</v>
      </c>
      <c r="I176" s="972">
        <v>7.54</v>
      </c>
      <c r="J176" s="973">
        <v>7.54</v>
      </c>
      <c r="K176" s="156"/>
      <c r="L176" s="167"/>
      <c r="M176" s="155"/>
      <c r="N176" s="1430"/>
      <c r="O176" s="1310" t="s">
        <v>100</v>
      </c>
      <c r="P176" s="1043">
        <f>I168</f>
        <v>61.85</v>
      </c>
      <c r="Q176" s="1155">
        <f>J168</f>
        <v>52.6</v>
      </c>
      <c r="R176" s="9"/>
      <c r="S176" s="988" t="s">
        <v>492</v>
      </c>
      <c r="T176" s="1116">
        <f>T177+T178</f>
        <v>1.3545</v>
      </c>
      <c r="U176" s="1311">
        <f>U177+U178+AF185</f>
        <v>1.3545</v>
      </c>
      <c r="V176" s="9"/>
      <c r="W176" s="585" t="s">
        <v>123</v>
      </c>
      <c r="X176" s="601">
        <f>I175</f>
        <v>1.5</v>
      </c>
      <c r="Y176" s="1152">
        <f>J175</f>
        <v>1.5</v>
      </c>
      <c r="AA176" s="170"/>
      <c r="AB176" s="167"/>
      <c r="AC176" s="217"/>
      <c r="AD176" s="167"/>
      <c r="AE176" s="153"/>
      <c r="AF176" s="1098"/>
      <c r="AG176" s="153"/>
      <c r="AH176" s="1216"/>
      <c r="AI176" s="167"/>
      <c r="AJ176" s="164"/>
      <c r="AK176" s="166"/>
      <c r="AL176" s="167"/>
      <c r="AM176" s="167"/>
      <c r="AN176" s="167"/>
      <c r="AO176" s="167"/>
      <c r="AP176" s="167"/>
      <c r="AQ176" s="167"/>
      <c r="AR176" s="153"/>
      <c r="AS176" s="299"/>
      <c r="AT176" s="167"/>
      <c r="AU176" s="153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7"/>
      <c r="BQ176" s="167"/>
      <c r="BR176" s="167"/>
      <c r="BS176" s="167"/>
      <c r="BT176" s="167"/>
      <c r="BU176" s="167"/>
      <c r="BV176" s="167"/>
      <c r="BW176" s="167"/>
      <c r="BX176" s="167"/>
      <c r="BY176" s="167"/>
    </row>
    <row r="177" spans="2:77" ht="15.6">
      <c r="B177" s="156"/>
      <c r="C177" s="159"/>
      <c r="D177" s="155"/>
      <c r="E177" s="968" t="s">
        <v>116</v>
      </c>
      <c r="F177" s="550"/>
      <c r="G177" s="967"/>
      <c r="H177" s="512" t="s">
        <v>103</v>
      </c>
      <c r="I177" s="550">
        <v>6</v>
      </c>
      <c r="J177" s="567">
        <v>6</v>
      </c>
      <c r="K177" s="156"/>
      <c r="L177" s="167"/>
      <c r="M177" s="155"/>
      <c r="N177" s="1430"/>
      <c r="O177" s="1749" t="s">
        <v>486</v>
      </c>
      <c r="P177" s="1043">
        <f>I169</f>
        <v>21.8</v>
      </c>
      <c r="Q177" s="1228">
        <f>J169</f>
        <v>19.399999999999999</v>
      </c>
      <c r="R177" s="9"/>
      <c r="S177" s="989" t="s">
        <v>455</v>
      </c>
      <c r="T177" s="1189">
        <f>F173+F182</f>
        <v>1.15E-2</v>
      </c>
      <c r="U177" s="1304">
        <f>G173+G182</f>
        <v>1.15E-2</v>
      </c>
      <c r="V177" s="9"/>
      <c r="W177" s="167"/>
      <c r="X177" s="1291"/>
      <c r="Y177" s="1312"/>
      <c r="AA177" s="170"/>
      <c r="AB177" s="1096"/>
      <c r="AC177" s="292"/>
      <c r="AD177" s="167"/>
      <c r="AE177" s="153"/>
      <c r="AF177" s="1098"/>
      <c r="AG177" s="153"/>
      <c r="AH177" s="1216"/>
      <c r="AI177" s="167"/>
      <c r="AJ177" s="167"/>
      <c r="AK177" s="153"/>
      <c r="AL177" s="153"/>
      <c r="AM177" s="167"/>
      <c r="AN177" s="300"/>
      <c r="AO177" s="167"/>
      <c r="AP177" s="167"/>
      <c r="AQ177" s="167"/>
      <c r="AR177" s="153"/>
      <c r="AS177" s="299"/>
      <c r="AT177" s="167"/>
      <c r="AU177" s="170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7"/>
      <c r="BQ177" s="167"/>
      <c r="BR177" s="167"/>
      <c r="BS177" s="167"/>
      <c r="BT177" s="167"/>
      <c r="BU177" s="167"/>
      <c r="BV177" s="167"/>
      <c r="BW177" s="167"/>
      <c r="BX177" s="167"/>
      <c r="BY177" s="167"/>
    </row>
    <row r="178" spans="2:77" ht="16.2" thickBot="1">
      <c r="B178" s="156"/>
      <c r="C178" s="159"/>
      <c r="D178" s="155"/>
      <c r="E178" s="570" t="s">
        <v>110</v>
      </c>
      <c r="F178" s="550">
        <v>8</v>
      </c>
      <c r="G178" s="567">
        <v>8</v>
      </c>
      <c r="H178" s="156"/>
      <c r="I178" s="167"/>
      <c r="J178" s="155"/>
      <c r="K178" s="157"/>
      <c r="L178" s="165"/>
      <c r="M178" s="158"/>
      <c r="N178" s="1430"/>
      <c r="O178" s="591"/>
      <c r="P178" s="165"/>
      <c r="Q178" s="1313"/>
      <c r="R178" s="30"/>
      <c r="S178" s="1314" t="s">
        <v>551</v>
      </c>
      <c r="T178" s="1315">
        <f>F176</f>
        <v>1.343</v>
      </c>
      <c r="U178" s="1316">
        <f>G176</f>
        <v>1.343</v>
      </c>
      <c r="V178" s="30"/>
      <c r="W178" s="1286" t="s">
        <v>97</v>
      </c>
      <c r="X178" s="1287">
        <f>F181+L173</f>
        <v>136.1</v>
      </c>
      <c r="Y178" s="1288">
        <f>F181+L173</f>
        <v>136.1</v>
      </c>
      <c r="AA178" s="170"/>
      <c r="AB178" s="1102"/>
      <c r="AC178" s="188"/>
      <c r="AD178" s="167"/>
      <c r="AE178" s="217"/>
      <c r="AF178" s="1098"/>
      <c r="AG178" s="153"/>
      <c r="AH178" s="1216"/>
      <c r="AI178" s="167"/>
      <c r="AJ178" s="167"/>
      <c r="AK178" s="167"/>
      <c r="AL178" s="167"/>
      <c r="AM178" s="164"/>
      <c r="AN178" s="300"/>
      <c r="AO178" s="167"/>
      <c r="AP178" s="167"/>
      <c r="AQ178" s="167"/>
      <c r="AR178" s="153"/>
      <c r="AS178" s="299"/>
      <c r="AT178" s="167"/>
      <c r="AU178" s="301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7"/>
      <c r="BQ178" s="167"/>
      <c r="BR178" s="167"/>
      <c r="BS178" s="167"/>
      <c r="BT178" s="167"/>
      <c r="BU178" s="167"/>
      <c r="BV178" s="167"/>
      <c r="BW178" s="167"/>
      <c r="BX178" s="167"/>
      <c r="BY178" s="167"/>
    </row>
    <row r="179" spans="2:77" ht="16.2" thickBot="1">
      <c r="B179" s="156"/>
      <c r="C179" s="159"/>
      <c r="D179" s="155"/>
      <c r="E179" s="570" t="s">
        <v>117</v>
      </c>
      <c r="F179" s="550">
        <v>2.4</v>
      </c>
      <c r="G179" s="567">
        <v>2.4</v>
      </c>
      <c r="H179" s="156"/>
      <c r="I179" s="167"/>
      <c r="J179" s="155"/>
      <c r="K179" s="1868" t="s">
        <v>667</v>
      </c>
      <c r="L179" s="1875"/>
      <c r="M179" s="40"/>
      <c r="N179" s="1430"/>
      <c r="O179" s="167"/>
      <c r="P179" s="167"/>
      <c r="Q179" s="1302"/>
      <c r="R179" s="9"/>
      <c r="S179" s="9"/>
      <c r="T179" s="1305"/>
      <c r="U179" s="9"/>
      <c r="V179" s="9"/>
      <c r="AA179" s="170"/>
      <c r="AB179" s="167"/>
      <c r="AC179" s="217"/>
      <c r="AD179" s="1098"/>
      <c r="AE179" s="217"/>
      <c r="AF179" s="1098"/>
      <c r="AG179" s="153"/>
      <c r="AH179" s="1504"/>
      <c r="AI179" s="167"/>
      <c r="AJ179" s="153"/>
      <c r="AK179" s="148"/>
      <c r="AL179" s="302"/>
      <c r="AM179" s="167"/>
      <c r="AN179" s="167"/>
      <c r="AO179" s="167"/>
      <c r="AP179" s="167"/>
      <c r="AQ179" s="167"/>
      <c r="AR179" s="164"/>
      <c r="AS179" s="299"/>
      <c r="AT179" s="167"/>
      <c r="AU179" s="153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7"/>
      <c r="BQ179" s="167"/>
      <c r="BR179" s="167"/>
      <c r="BS179" s="167"/>
      <c r="BT179" s="167"/>
      <c r="BU179" s="167"/>
      <c r="BV179" s="167"/>
      <c r="BW179" s="167"/>
      <c r="BX179" s="167"/>
      <c r="BY179" s="167"/>
    </row>
    <row r="180" spans="2:77" ht="15" thickBot="1">
      <c r="B180" s="156"/>
      <c r="C180" s="159"/>
      <c r="D180" s="155"/>
      <c r="E180" s="570" t="s">
        <v>118</v>
      </c>
      <c r="F180" s="550">
        <v>3.2</v>
      </c>
      <c r="G180" s="567">
        <v>3.2</v>
      </c>
      <c r="H180" s="156"/>
      <c r="I180" s="167"/>
      <c r="J180" s="155"/>
      <c r="K180" s="1880" t="s">
        <v>133</v>
      </c>
      <c r="L180" s="1881" t="s">
        <v>134</v>
      </c>
      <c r="M180" s="1882" t="s">
        <v>135</v>
      </c>
      <c r="N180" s="1430"/>
      <c r="O180" s="167"/>
      <c r="P180" s="1303"/>
      <c r="Q180" s="1105"/>
      <c r="R180" s="9"/>
      <c r="V180" s="9"/>
      <c r="AA180" s="170"/>
      <c r="AB180" s="1096"/>
      <c r="AC180" s="217"/>
      <c r="AD180" s="1098"/>
      <c r="AE180" s="217"/>
      <c r="AF180" s="167"/>
      <c r="AG180" s="222"/>
      <c r="AH180" s="1216"/>
      <c r="AI180" s="167"/>
      <c r="AJ180" s="153"/>
      <c r="AK180" s="148"/>
      <c r="AL180" s="192"/>
      <c r="AM180" s="167"/>
      <c r="AN180" s="167"/>
      <c r="AO180" s="167"/>
      <c r="AP180" s="167"/>
      <c r="AQ180" s="167"/>
      <c r="AR180" s="153"/>
      <c r="AS180" s="186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7"/>
      <c r="BQ180" s="167"/>
      <c r="BR180" s="167"/>
      <c r="BS180" s="167"/>
      <c r="BT180" s="167"/>
      <c r="BU180" s="167"/>
      <c r="BV180" s="167"/>
      <c r="BW180" s="167"/>
      <c r="BX180" s="167"/>
      <c r="BY180" s="167"/>
    </row>
    <row r="181" spans="2:77" ht="15" thickBot="1">
      <c r="B181" s="156"/>
      <c r="C181" s="159"/>
      <c r="D181" s="155"/>
      <c r="E181" s="570" t="s">
        <v>97</v>
      </c>
      <c r="F181" s="550">
        <v>24</v>
      </c>
      <c r="G181" s="567">
        <v>24</v>
      </c>
      <c r="H181" s="156"/>
      <c r="I181" s="167"/>
      <c r="J181" s="155"/>
      <c r="K181" s="1883" t="s">
        <v>73</v>
      </c>
      <c r="L181" s="1884">
        <v>63.12</v>
      </c>
      <c r="M181" s="1885">
        <v>60</v>
      </c>
      <c r="N181" s="1430"/>
      <c r="O181" s="126"/>
      <c r="R181" s="9"/>
      <c r="AA181" s="275"/>
      <c r="AB181" s="1098"/>
      <c r="AC181" s="153"/>
      <c r="AD181" s="167"/>
      <c r="AE181" s="217"/>
      <c r="AF181" s="167"/>
      <c r="AG181" s="153"/>
      <c r="AH181" s="1216"/>
      <c r="AI181" s="167"/>
      <c r="AJ181" s="153"/>
      <c r="AK181" s="148"/>
      <c r="AL181" s="192"/>
      <c r="AM181" s="167"/>
      <c r="AN181" s="167"/>
      <c r="AO181" s="167"/>
      <c r="AP181" s="167"/>
      <c r="AQ181" s="167"/>
      <c r="AR181" s="167"/>
      <c r="AS181" s="186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7"/>
      <c r="BQ181" s="167"/>
      <c r="BR181" s="167"/>
      <c r="BS181" s="167"/>
      <c r="BT181" s="167"/>
      <c r="BU181" s="167"/>
      <c r="BV181" s="167"/>
      <c r="BW181" s="167"/>
      <c r="BX181" s="167"/>
      <c r="BY181" s="167"/>
    </row>
    <row r="182" spans="2:77">
      <c r="B182" s="156"/>
      <c r="C182" s="159"/>
      <c r="D182" s="155"/>
      <c r="E182" s="570" t="s">
        <v>491</v>
      </c>
      <c r="F182" s="564">
        <v>5.9999999999999995E-4</v>
      </c>
      <c r="G182" s="568">
        <v>5.9999999999999995E-4</v>
      </c>
      <c r="H182" s="156"/>
      <c r="I182" s="167"/>
      <c r="J182" s="155"/>
      <c r="K182" s="1424"/>
      <c r="L182" s="1333"/>
      <c r="M182" s="1670"/>
      <c r="N182" s="1430"/>
      <c r="O182" s="126"/>
      <c r="AA182" s="153"/>
      <c r="AB182" s="1102"/>
      <c r="AC182" s="1511"/>
      <c r="AD182" s="1098"/>
      <c r="AE182" s="217"/>
      <c r="AF182" s="167"/>
      <c r="AG182" s="167"/>
      <c r="AH182" s="1216"/>
      <c r="AI182" s="167"/>
      <c r="AJ182" s="153"/>
      <c r="AK182" s="148"/>
      <c r="AL182" s="192"/>
      <c r="AM182" s="167"/>
      <c r="AN182" s="167"/>
      <c r="AO182" s="167"/>
      <c r="AP182" s="167"/>
      <c r="AQ182" s="167"/>
      <c r="AR182" s="185"/>
      <c r="AS182" s="18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7"/>
      <c r="BQ182" s="167"/>
      <c r="BR182" s="167"/>
      <c r="BS182" s="167"/>
      <c r="BT182" s="167"/>
      <c r="BU182" s="167"/>
      <c r="BV182" s="167"/>
      <c r="BW182" s="167"/>
      <c r="BX182" s="167"/>
      <c r="BY182" s="167"/>
    </row>
    <row r="183" spans="2:77" ht="15" thickBot="1">
      <c r="B183" s="157"/>
      <c r="C183" s="364"/>
      <c r="D183" s="158"/>
      <c r="E183" s="969" t="s">
        <v>68</v>
      </c>
      <c r="F183" s="529">
        <v>0.32</v>
      </c>
      <c r="G183" s="524">
        <v>0.32</v>
      </c>
      <c r="H183" s="157"/>
      <c r="I183" s="165"/>
      <c r="J183" s="158"/>
      <c r="K183" s="157"/>
      <c r="L183" s="165"/>
      <c r="M183" s="158"/>
      <c r="N183" s="1430"/>
      <c r="O183" s="126"/>
      <c r="AA183" s="153"/>
      <c r="AB183" s="1103"/>
      <c r="AC183" s="1519"/>
      <c r="AD183" s="153"/>
      <c r="AE183" s="153"/>
      <c r="AF183" s="167"/>
      <c r="AG183" s="167"/>
      <c r="AH183" s="1216"/>
      <c r="AI183" s="167"/>
      <c r="AJ183" s="164"/>
      <c r="AK183" s="166"/>
      <c r="AL183" s="192"/>
      <c r="AM183" s="167"/>
      <c r="AN183" s="167"/>
      <c r="AO183" s="167"/>
      <c r="AP183" s="167"/>
      <c r="AQ183" s="167"/>
      <c r="AR183" s="148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7"/>
      <c r="BQ183" s="167"/>
      <c r="BR183" s="167"/>
      <c r="BS183" s="167"/>
      <c r="BT183" s="167"/>
      <c r="BU183" s="167"/>
      <c r="BV183" s="167"/>
      <c r="BW183" s="167"/>
      <c r="BX183" s="167"/>
      <c r="BY183" s="167"/>
    </row>
    <row r="184" spans="2:77">
      <c r="B184" s="292"/>
      <c r="C184" s="213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430"/>
      <c r="O184" s="126"/>
      <c r="AA184" s="167"/>
      <c r="AB184" s="1098"/>
      <c r="AC184" s="167"/>
      <c r="AD184" s="1098"/>
      <c r="AE184" s="164"/>
      <c r="AF184" s="167"/>
      <c r="AG184" s="153"/>
      <c r="AH184" s="167"/>
      <c r="AI184" s="167"/>
      <c r="AJ184" s="153"/>
      <c r="AK184" s="181"/>
      <c r="AL184" s="192"/>
      <c r="AM184" s="167"/>
      <c r="AN184" s="167"/>
      <c r="AO184" s="167"/>
      <c r="AP184" s="167"/>
      <c r="AQ184" s="167"/>
      <c r="AR184" s="148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7"/>
      <c r="BQ184" s="167"/>
      <c r="BR184" s="167"/>
      <c r="BS184" s="167"/>
      <c r="BT184" s="167"/>
      <c r="BU184" s="167"/>
      <c r="BV184" s="167"/>
      <c r="BW184" s="167"/>
      <c r="BX184" s="167"/>
      <c r="BY184" s="167"/>
    </row>
    <row r="185" spans="2:77" ht="15" thickBot="1">
      <c r="B185" s="126"/>
      <c r="C185" s="213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430"/>
      <c r="O185" s="126"/>
      <c r="AA185" s="167"/>
      <c r="AB185" s="1098"/>
      <c r="AC185" s="167"/>
      <c r="AD185" s="1098"/>
      <c r="AE185" s="153"/>
      <c r="AF185" s="1096"/>
      <c r="AG185" s="167"/>
      <c r="AH185" s="1216"/>
      <c r="AI185" s="167"/>
      <c r="AJ185" s="170"/>
      <c r="AK185" s="173"/>
      <c r="AL185" s="192"/>
      <c r="AM185" s="167"/>
      <c r="AN185" s="167"/>
      <c r="AO185" s="167"/>
      <c r="AP185" s="167"/>
      <c r="AQ185" s="167"/>
      <c r="AR185" s="148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7"/>
      <c r="BQ185" s="167"/>
      <c r="BR185" s="167"/>
      <c r="BS185" s="167"/>
      <c r="BT185" s="167"/>
      <c r="BU185" s="167"/>
      <c r="BV185" s="167"/>
      <c r="BW185" s="167"/>
      <c r="BX185" s="167"/>
      <c r="BY185" s="167"/>
    </row>
    <row r="186" spans="2:77" ht="16.2" thickBot="1">
      <c r="B186" s="214" t="s">
        <v>2</v>
      </c>
      <c r="C186" s="176" t="s">
        <v>3</v>
      </c>
      <c r="D186" s="215" t="s">
        <v>4</v>
      </c>
      <c r="E186" s="216" t="s">
        <v>76</v>
      </c>
      <c r="F186" s="180"/>
      <c r="G186" s="180"/>
      <c r="H186" s="180"/>
      <c r="I186" s="180"/>
      <c r="J186" s="180"/>
      <c r="K186" s="180"/>
      <c r="L186" s="180"/>
      <c r="M186" s="175"/>
      <c r="N186" s="1430"/>
      <c r="O186" s="1726" t="s">
        <v>218</v>
      </c>
      <c r="P186" s="1200"/>
      <c r="Q186" s="1200"/>
      <c r="R186" s="86"/>
      <c r="S186" s="64"/>
      <c r="T186" s="64"/>
      <c r="U186" s="64"/>
      <c r="V186" s="64"/>
      <c r="W186" s="64"/>
      <c r="X186" s="64"/>
      <c r="Y186" s="45"/>
      <c r="AA186" s="167"/>
      <c r="AB186" s="1098"/>
      <c r="AC186" s="167"/>
      <c r="AD186" s="1098"/>
      <c r="AE186" s="167"/>
      <c r="AF186" s="1098"/>
      <c r="AG186" s="167"/>
      <c r="AH186" s="1216"/>
      <c r="AI186" s="167"/>
      <c r="AJ186" s="170"/>
      <c r="AK186" s="171"/>
      <c r="AL186" s="192"/>
      <c r="AM186" s="167"/>
      <c r="AN186" s="167"/>
      <c r="AO186" s="167"/>
      <c r="AP186" s="167"/>
      <c r="AQ186" s="167"/>
      <c r="AR186" s="148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7"/>
      <c r="BQ186" s="167"/>
      <c r="BR186" s="167"/>
      <c r="BS186" s="167"/>
      <c r="BT186" s="167"/>
      <c r="BU186" s="167"/>
      <c r="BV186" s="167"/>
      <c r="BW186" s="167"/>
      <c r="BX186" s="167"/>
      <c r="BY186" s="167"/>
    </row>
    <row r="187" spans="2:77" ht="15" thickBot="1">
      <c r="B187" s="184" t="s">
        <v>5</v>
      </c>
      <c r="C187" s="217"/>
      <c r="D187" s="161" t="s">
        <v>77</v>
      </c>
      <c r="E187" s="157"/>
      <c r="F187" s="165"/>
      <c r="G187" s="165"/>
      <c r="H187" s="165"/>
      <c r="I187" s="165"/>
      <c r="J187" s="165"/>
      <c r="K187" s="167"/>
      <c r="L187" s="167"/>
      <c r="M187" s="155"/>
      <c r="N187" s="1430"/>
      <c r="O187" s="1709" t="s">
        <v>133</v>
      </c>
      <c r="P187" s="1034" t="s">
        <v>134</v>
      </c>
      <c r="Q187" s="1035" t="s">
        <v>135</v>
      </c>
      <c r="R187" s="64"/>
      <c r="S187" s="1036" t="s">
        <v>133</v>
      </c>
      <c r="T187" s="1036" t="s">
        <v>134</v>
      </c>
      <c r="U187" s="1037" t="s">
        <v>135</v>
      </c>
      <c r="V187" s="64"/>
      <c r="W187" s="1036" t="s">
        <v>133</v>
      </c>
      <c r="X187" s="1036" t="s">
        <v>134</v>
      </c>
      <c r="Y187" s="1092" t="s">
        <v>135</v>
      </c>
      <c r="AA187" s="1520"/>
      <c r="AB187" s="1098"/>
      <c r="AC187" s="167"/>
      <c r="AD187" s="1098"/>
      <c r="AE187" s="153"/>
      <c r="AF187" s="1096"/>
      <c r="AG187" s="153"/>
      <c r="AH187" s="1215"/>
      <c r="AI187" s="167"/>
      <c r="AJ187" s="153"/>
      <c r="AK187" s="178"/>
      <c r="AL187" s="192"/>
      <c r="AM187" s="167"/>
      <c r="AN187" s="167"/>
      <c r="AO187" s="167"/>
      <c r="AP187" s="167"/>
      <c r="AQ187" s="167"/>
      <c r="AR187" s="148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7"/>
      <c r="BQ187" s="167"/>
      <c r="BR187" s="167"/>
      <c r="BS187" s="167"/>
      <c r="BT187" s="167"/>
      <c r="BU187" s="167"/>
      <c r="BV187" s="167"/>
      <c r="BW187" s="167"/>
      <c r="BX187" s="167"/>
      <c r="BY187" s="167"/>
    </row>
    <row r="188" spans="2:77" ht="16.2" thickBot="1">
      <c r="B188" s="1752" t="s">
        <v>507</v>
      </c>
      <c r="C188" s="196"/>
      <c r="D188" s="278"/>
      <c r="E188" s="240" t="s">
        <v>499</v>
      </c>
      <c r="F188" s="196"/>
      <c r="G188" s="196"/>
      <c r="H188" s="884" t="s">
        <v>424</v>
      </c>
      <c r="I188" s="196"/>
      <c r="J188" s="179"/>
      <c r="K188" s="891" t="s">
        <v>642</v>
      </c>
      <c r="L188" s="198"/>
      <c r="M188" s="1572"/>
      <c r="N188" s="1430"/>
      <c r="O188" s="1710" t="s">
        <v>521</v>
      </c>
      <c r="P188" s="1039">
        <f>D194</f>
        <v>20</v>
      </c>
      <c r="Q188" s="1155">
        <f>D194</f>
        <v>20</v>
      </c>
      <c r="R188" s="9"/>
      <c r="S188" s="372" t="s">
        <v>254</v>
      </c>
      <c r="T188" s="1324">
        <f>I190</f>
        <v>15.51</v>
      </c>
      <c r="U188" s="1301">
        <f>J190</f>
        <v>15</v>
      </c>
      <c r="V188" s="9"/>
      <c r="W188" s="632" t="s">
        <v>97</v>
      </c>
      <c r="X188" s="1317">
        <f>F193+L193</f>
        <v>64.59</v>
      </c>
      <c r="Y188" s="1237">
        <f>G193+M193</f>
        <v>64.59</v>
      </c>
      <c r="AA188" s="250"/>
      <c r="AB188" s="1098"/>
      <c r="AC188" s="167"/>
      <c r="AD188" s="1106"/>
      <c r="AE188" s="280"/>
      <c r="AF188" s="1098"/>
      <c r="AG188" s="137"/>
      <c r="AH188" s="1216"/>
      <c r="AI188" s="167"/>
      <c r="AJ188" s="153"/>
      <c r="AK188" s="148"/>
      <c r="AL188" s="192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7"/>
      <c r="BQ188" s="167"/>
      <c r="BR188" s="167"/>
      <c r="BS188" s="167"/>
      <c r="BT188" s="167"/>
      <c r="BU188" s="167"/>
      <c r="BV188" s="167"/>
      <c r="BW188" s="167"/>
      <c r="BX188" s="167"/>
      <c r="BY188" s="167"/>
    </row>
    <row r="189" spans="2:77" ht="15" thickBot="1">
      <c r="B189" s="392" t="s">
        <v>20</v>
      </c>
      <c r="C189" s="359" t="s">
        <v>440</v>
      </c>
      <c r="D189" s="401">
        <v>200</v>
      </c>
      <c r="E189" s="289" t="s">
        <v>133</v>
      </c>
      <c r="F189" s="283" t="s">
        <v>134</v>
      </c>
      <c r="G189" s="284" t="s">
        <v>135</v>
      </c>
      <c r="H189" s="303" t="s">
        <v>133</v>
      </c>
      <c r="I189" s="285" t="s">
        <v>134</v>
      </c>
      <c r="J189" s="286" t="s">
        <v>135</v>
      </c>
      <c r="K189" s="1418" t="s">
        <v>133</v>
      </c>
      <c r="L189" s="285" t="s">
        <v>134</v>
      </c>
      <c r="M189" s="286" t="s">
        <v>135</v>
      </c>
      <c r="N189" s="1430"/>
      <c r="O189" s="1734" t="s">
        <v>523</v>
      </c>
      <c r="P189" s="1043">
        <f>D193</f>
        <v>50</v>
      </c>
      <c r="Q189" s="1225">
        <f>D193</f>
        <v>50</v>
      </c>
      <c r="R189" s="9"/>
      <c r="S189" s="598" t="s">
        <v>98</v>
      </c>
      <c r="T189" s="1043">
        <f>F195+I195</f>
        <v>20</v>
      </c>
      <c r="U189" s="1224">
        <f>G195+J195</f>
        <v>20</v>
      </c>
      <c r="V189" s="9"/>
      <c r="W189" s="1241"/>
      <c r="X189" s="565"/>
      <c r="Y189" s="1250"/>
      <c r="AA189" s="164"/>
      <c r="AB189" s="1098"/>
      <c r="AC189" s="217"/>
      <c r="AD189" s="167"/>
      <c r="AE189" s="217"/>
      <c r="AF189" s="1098"/>
      <c r="AG189" s="164"/>
      <c r="AH189" s="1216"/>
      <c r="AI189" s="167"/>
      <c r="AJ189" s="177"/>
      <c r="AK189" s="181"/>
      <c r="AL189" s="192"/>
      <c r="AM189" s="167"/>
      <c r="AN189" s="167"/>
      <c r="AO189" s="167"/>
      <c r="AP189" s="167"/>
      <c r="AQ189" s="167"/>
      <c r="AR189" s="167"/>
      <c r="AS189" s="153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7"/>
      <c r="BQ189" s="167"/>
      <c r="BR189" s="167"/>
      <c r="BS189" s="167"/>
      <c r="BT189" s="167"/>
      <c r="BU189" s="167"/>
      <c r="BV189" s="167"/>
      <c r="BW189" s="167"/>
      <c r="BX189" s="167"/>
      <c r="BY189" s="167"/>
    </row>
    <row r="190" spans="2:77">
      <c r="B190" s="875" t="s">
        <v>323</v>
      </c>
      <c r="C190" s="531" t="s">
        <v>277</v>
      </c>
      <c r="D190" s="592">
        <v>10</v>
      </c>
      <c r="E190" s="230" t="s">
        <v>121</v>
      </c>
      <c r="F190" s="231">
        <v>29.45</v>
      </c>
      <c r="G190" s="232">
        <v>29.45</v>
      </c>
      <c r="H190" s="971" t="s">
        <v>254</v>
      </c>
      <c r="I190" s="972">
        <v>15.51</v>
      </c>
      <c r="J190" s="973">
        <v>15</v>
      </c>
      <c r="K190" s="234" t="s">
        <v>634</v>
      </c>
      <c r="L190" s="243">
        <v>2.5</v>
      </c>
      <c r="M190" s="247">
        <v>2.5</v>
      </c>
      <c r="N190" s="1430"/>
      <c r="O190" s="1734" t="s">
        <v>121</v>
      </c>
      <c r="P190" s="1054">
        <f>F190</f>
        <v>29.45</v>
      </c>
      <c r="Q190" s="1228">
        <f>G190</f>
        <v>29.45</v>
      </c>
      <c r="R190" s="9"/>
      <c r="S190" s="598" t="s">
        <v>65</v>
      </c>
      <c r="T190" s="1062">
        <f>F192+L192</f>
        <v>10</v>
      </c>
      <c r="U190" s="1224">
        <f>G192+M192</f>
        <v>10</v>
      </c>
      <c r="V190" s="9"/>
      <c r="W190" s="217"/>
      <c r="X190" s="1242"/>
      <c r="Y190" s="1323"/>
      <c r="AA190" s="164"/>
      <c r="AB190" s="1098"/>
      <c r="AC190" s="217"/>
      <c r="AD190" s="167"/>
      <c r="AE190" s="217"/>
      <c r="AF190" s="1098"/>
      <c r="AG190" s="164"/>
      <c r="AH190" s="1216"/>
      <c r="AI190" s="167"/>
      <c r="AJ190" s="177"/>
      <c r="AK190" s="181"/>
      <c r="AL190" s="192"/>
      <c r="AM190" s="167"/>
      <c r="AN190" s="167"/>
      <c r="AO190" s="167"/>
      <c r="AP190" s="167"/>
      <c r="AQ190" s="167"/>
      <c r="AR190" s="167"/>
      <c r="AS190" s="153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7"/>
      <c r="BQ190" s="167"/>
      <c r="BR190" s="167"/>
      <c r="BS190" s="167"/>
      <c r="BT190" s="167"/>
      <c r="BU190" s="167"/>
      <c r="BV190" s="167"/>
      <c r="BW190" s="167"/>
      <c r="BX190" s="167"/>
      <c r="BY190" s="167"/>
    </row>
    <row r="191" spans="2:77">
      <c r="B191" s="875" t="s">
        <v>425</v>
      </c>
      <c r="C191" s="531" t="s">
        <v>426</v>
      </c>
      <c r="D191" s="592">
        <v>15</v>
      </c>
      <c r="E191" s="512" t="s">
        <v>96</v>
      </c>
      <c r="F191" s="552">
        <v>121.64</v>
      </c>
      <c r="G191" s="555">
        <v>121.64</v>
      </c>
      <c r="H191" s="962"/>
      <c r="I191" s="963"/>
      <c r="J191" s="1419"/>
      <c r="K191" s="562" t="s">
        <v>75</v>
      </c>
      <c r="L191" s="550">
        <v>200</v>
      </c>
      <c r="M191" s="567">
        <v>200</v>
      </c>
      <c r="N191" s="1430"/>
      <c r="O191" s="1710" t="s">
        <v>535</v>
      </c>
      <c r="P191" s="1054">
        <f>L196</f>
        <v>113.5</v>
      </c>
      <c r="Q191" s="1108">
        <f>D195</f>
        <v>100</v>
      </c>
      <c r="R191" s="9"/>
      <c r="S191" s="598" t="s">
        <v>544</v>
      </c>
      <c r="T191" s="1043">
        <f>L190</f>
        <v>2.5</v>
      </c>
      <c r="U191" s="1224">
        <f>M190</f>
        <v>2.5</v>
      </c>
      <c r="V191" s="9"/>
      <c r="W191" s="1184"/>
      <c r="X191" s="1125"/>
      <c r="Y191" s="1202"/>
      <c r="AA191" s="170"/>
      <c r="AB191" s="1099"/>
      <c r="AC191" s="217"/>
      <c r="AD191" s="1098"/>
      <c r="AE191" s="217"/>
      <c r="AF191" s="167"/>
      <c r="AG191" s="164"/>
      <c r="AH191" s="1219"/>
      <c r="AI191" s="167"/>
      <c r="AJ191" s="177"/>
      <c r="AK191" s="181"/>
      <c r="AL191" s="192"/>
      <c r="AM191" s="167"/>
      <c r="AN191" s="167"/>
      <c r="AO191" s="167"/>
      <c r="AP191" s="167"/>
      <c r="AQ191" s="167"/>
      <c r="AR191" s="167"/>
      <c r="AS191" s="153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7"/>
      <c r="BQ191" s="167"/>
      <c r="BR191" s="167"/>
      <c r="BS191" s="167"/>
      <c r="BT191" s="167"/>
      <c r="BU191" s="167"/>
      <c r="BV191" s="167"/>
      <c r="BW191" s="167"/>
      <c r="BX191" s="167"/>
      <c r="BY191" s="167"/>
    </row>
    <row r="192" spans="2:77" ht="16.2" thickBot="1">
      <c r="B192" s="530" t="s">
        <v>127</v>
      </c>
      <c r="C192" s="531" t="s">
        <v>642</v>
      </c>
      <c r="D192" s="592">
        <v>200</v>
      </c>
      <c r="E192" s="543" t="s">
        <v>65</v>
      </c>
      <c r="F192" s="557">
        <v>5</v>
      </c>
      <c r="G192" s="569">
        <v>5</v>
      </c>
      <c r="H192" s="156"/>
      <c r="I192" s="167"/>
      <c r="J192" s="155"/>
      <c r="K192" s="1416" t="s">
        <v>65</v>
      </c>
      <c r="L192" s="388">
        <v>5</v>
      </c>
      <c r="M192" s="544">
        <v>5</v>
      </c>
      <c r="N192" s="1430"/>
      <c r="O192" s="1734" t="s">
        <v>75</v>
      </c>
      <c r="P192" s="1054">
        <f>F191+L191</f>
        <v>321.64</v>
      </c>
      <c r="Q192" s="1155">
        <f>G191+M191</f>
        <v>321.64</v>
      </c>
      <c r="R192" s="30"/>
      <c r="S192" s="598" t="s">
        <v>68</v>
      </c>
      <c r="T192" s="601">
        <f>F194</f>
        <v>0.3</v>
      </c>
      <c r="U192" s="1224">
        <f>G194</f>
        <v>0.3</v>
      </c>
      <c r="V192" s="30"/>
      <c r="W192" s="103"/>
      <c r="X192" s="30"/>
      <c r="Y192" s="1325"/>
      <c r="AA192" s="170"/>
      <c r="AB192" s="1100"/>
      <c r="AC192" s="217"/>
      <c r="AD192" s="167"/>
      <c r="AE192" s="217"/>
      <c r="AF192" s="1098"/>
      <c r="AG192" s="153"/>
      <c r="AH192" s="1216"/>
      <c r="AI192" s="153"/>
      <c r="AJ192" s="153"/>
      <c r="AK192" s="299"/>
      <c r="AL192" s="192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7"/>
      <c r="BQ192" s="167"/>
      <c r="BR192" s="167"/>
      <c r="BS192" s="167"/>
      <c r="BT192" s="167"/>
      <c r="BU192" s="167"/>
      <c r="BV192" s="167"/>
      <c r="BW192" s="167"/>
      <c r="BX192" s="167"/>
      <c r="BY192" s="167"/>
    </row>
    <row r="193" spans="1:77" ht="16.2" thickBot="1">
      <c r="B193" s="580" t="s">
        <v>10</v>
      </c>
      <c r="C193" s="531" t="s">
        <v>11</v>
      </c>
      <c r="D193" s="592">
        <v>50</v>
      </c>
      <c r="E193" s="515" t="s">
        <v>97</v>
      </c>
      <c r="F193" s="550">
        <v>44.59</v>
      </c>
      <c r="G193" s="567">
        <v>44.59</v>
      </c>
      <c r="H193" s="884" t="s">
        <v>410</v>
      </c>
      <c r="I193" s="196"/>
      <c r="J193" s="179"/>
      <c r="K193" s="562" t="s">
        <v>97</v>
      </c>
      <c r="L193" s="885">
        <v>20</v>
      </c>
      <c r="M193" s="886">
        <v>20</v>
      </c>
      <c r="N193" s="1430"/>
      <c r="O193" s="217"/>
      <c r="P193" s="1321"/>
      <c r="Q193" s="1105"/>
      <c r="R193" s="167"/>
      <c r="S193" s="167"/>
      <c r="T193" s="1125"/>
      <c r="U193" s="1107"/>
      <c r="V193" s="9"/>
      <c r="AA193" s="164"/>
      <c r="AB193" s="1099"/>
      <c r="AC193" s="217"/>
      <c r="AD193" s="1098"/>
      <c r="AE193" s="217"/>
      <c r="AF193" s="167"/>
      <c r="AG193" s="153"/>
      <c r="AH193" s="1216"/>
      <c r="AI193" s="164"/>
      <c r="AJ193" s="153"/>
      <c r="AK193" s="299"/>
      <c r="AL193" s="192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7"/>
      <c r="BQ193" s="167"/>
      <c r="BR193" s="167"/>
      <c r="BS193" s="167"/>
      <c r="BT193" s="167"/>
      <c r="BU193" s="167"/>
      <c r="BV193" s="167"/>
      <c r="BW193" s="167"/>
      <c r="BX193" s="167"/>
      <c r="BY193" s="167"/>
    </row>
    <row r="194" spans="1:77" ht="16.2" thickBot="1">
      <c r="B194" s="580" t="s">
        <v>10</v>
      </c>
      <c r="C194" s="531" t="s">
        <v>510</v>
      </c>
      <c r="D194" s="592">
        <v>20</v>
      </c>
      <c r="E194" s="515" t="s">
        <v>68</v>
      </c>
      <c r="F194" s="552">
        <v>0.3</v>
      </c>
      <c r="G194" s="555">
        <v>0.3</v>
      </c>
      <c r="H194" s="419" t="s">
        <v>133</v>
      </c>
      <c r="I194" s="420" t="s">
        <v>134</v>
      </c>
      <c r="J194" s="421" t="s">
        <v>135</v>
      </c>
      <c r="K194" s="1728" t="s">
        <v>651</v>
      </c>
      <c r="L194" s="196"/>
      <c r="M194" s="179"/>
      <c r="N194" s="1430"/>
      <c r="O194" s="167"/>
      <c r="P194" s="565"/>
      <c r="Q194" s="1105"/>
      <c r="R194" s="167"/>
      <c r="S194" s="217"/>
      <c r="T194" s="1318"/>
      <c r="U194" s="1319"/>
      <c r="V194" s="167"/>
      <c r="W194" s="540"/>
      <c r="X194" s="167"/>
      <c r="Y194" s="177"/>
      <c r="AA194" s="170"/>
      <c r="AB194" s="1099"/>
      <c r="AC194" s="153"/>
      <c r="AD194" s="1098"/>
      <c r="AE194" s="217"/>
      <c r="AF194" s="1098"/>
      <c r="AG194" s="153"/>
      <c r="AH194" s="1504"/>
      <c r="AI194" s="164"/>
      <c r="AJ194" s="153"/>
      <c r="AK194" s="299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7"/>
      <c r="BQ194" s="167"/>
      <c r="BR194" s="167"/>
      <c r="BS194" s="167"/>
      <c r="BT194" s="167"/>
      <c r="BU194" s="167"/>
      <c r="BV194" s="167"/>
      <c r="BW194" s="167"/>
      <c r="BX194" s="167"/>
      <c r="BY194" s="167"/>
    </row>
    <row r="195" spans="1:77" ht="16.2" thickBot="1">
      <c r="B195" s="590" t="s">
        <v>688</v>
      </c>
      <c r="C195" s="573" t="s">
        <v>324</v>
      </c>
      <c r="D195" s="478">
        <v>100</v>
      </c>
      <c r="E195" s="556" t="s">
        <v>98</v>
      </c>
      <c r="F195" s="557">
        <v>10</v>
      </c>
      <c r="G195" s="569">
        <v>10</v>
      </c>
      <c r="H195" s="556" t="s">
        <v>63</v>
      </c>
      <c r="I195" s="1417">
        <v>10</v>
      </c>
      <c r="J195" s="569">
        <v>10</v>
      </c>
      <c r="K195" s="430" t="s">
        <v>133</v>
      </c>
      <c r="L195" s="285" t="s">
        <v>134</v>
      </c>
      <c r="M195" s="286" t="s">
        <v>135</v>
      </c>
      <c r="N195" s="1430"/>
      <c r="O195" s="217"/>
      <c r="P195" s="565"/>
      <c r="Q195" s="167"/>
      <c r="R195" s="167"/>
      <c r="S195" s="170"/>
      <c r="T195" s="167"/>
      <c r="U195" s="1105"/>
      <c r="V195" s="167"/>
      <c r="W195" s="167"/>
      <c r="X195" s="1291"/>
      <c r="Y195" s="1216"/>
      <c r="AA195" s="170"/>
      <c r="AB195" s="1101"/>
      <c r="AC195" s="217"/>
      <c r="AD195" s="1098"/>
      <c r="AE195" s="217"/>
      <c r="AF195" s="1098"/>
      <c r="AG195" s="153"/>
      <c r="AH195" s="1216"/>
      <c r="AI195" s="164"/>
      <c r="AJ195" s="153"/>
      <c r="AK195" s="299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7"/>
      <c r="BQ195" s="167"/>
      <c r="BR195" s="167"/>
      <c r="BS195" s="167"/>
      <c r="BT195" s="167"/>
      <c r="BU195" s="167"/>
      <c r="BV195" s="167"/>
      <c r="BW195" s="167"/>
      <c r="BX195" s="167"/>
      <c r="BY195" s="167"/>
    </row>
    <row r="196" spans="1:77" ht="16.2" thickBot="1">
      <c r="B196" s="157"/>
      <c r="C196" s="1863"/>
      <c r="D196" s="158"/>
      <c r="E196" s="1628"/>
      <c r="F196" s="1439"/>
      <c r="G196" s="1440"/>
      <c r="H196" s="1420"/>
      <c r="I196" s="1277"/>
      <c r="J196" s="1421"/>
      <c r="K196" s="525" t="s">
        <v>650</v>
      </c>
      <c r="L196" s="1750">
        <v>113.5</v>
      </c>
      <c r="M196" s="521">
        <v>100</v>
      </c>
      <c r="N196" s="1430"/>
      <c r="O196" s="217"/>
      <c r="P196" s="1322"/>
      <c r="Q196" s="1105"/>
      <c r="R196" s="167"/>
      <c r="S196" s="153"/>
      <c r="T196" s="167"/>
      <c r="U196" s="1105"/>
      <c r="V196" s="167"/>
      <c r="W196" s="167"/>
      <c r="X196" s="1291"/>
      <c r="Y196" s="1216"/>
      <c r="AA196" s="170"/>
      <c r="AB196" s="1099"/>
      <c r="AC196" s="217"/>
      <c r="AD196" s="167"/>
      <c r="AE196" s="217"/>
      <c r="AF196" s="167"/>
      <c r="AG196" s="153"/>
      <c r="AH196" s="1216"/>
      <c r="AI196" s="167"/>
      <c r="AJ196" s="153"/>
      <c r="AK196" s="299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7"/>
      <c r="BQ196" s="167"/>
      <c r="BR196" s="167"/>
      <c r="BS196" s="167"/>
      <c r="BT196" s="167"/>
      <c r="BU196" s="167"/>
      <c r="BV196" s="167"/>
      <c r="BW196" s="167"/>
      <c r="BX196" s="167"/>
      <c r="BY196" s="167"/>
    </row>
    <row r="197" spans="1:77" ht="15.6">
      <c r="B197" s="167"/>
      <c r="C197" s="185"/>
      <c r="D197" s="167"/>
      <c r="E197" s="167"/>
      <c r="F197" s="167"/>
      <c r="G197" s="167"/>
      <c r="H197" s="164"/>
      <c r="I197" s="166"/>
      <c r="J197" s="229"/>
      <c r="K197" s="167"/>
      <c r="L197" s="167"/>
      <c r="M197" s="167"/>
      <c r="N197" s="1430"/>
      <c r="O197" s="167"/>
      <c r="P197" s="1322"/>
      <c r="Q197" s="1105"/>
      <c r="R197" s="167"/>
      <c r="S197" s="153"/>
      <c r="T197" s="167"/>
      <c r="U197" s="1106"/>
      <c r="V197" s="167"/>
      <c r="W197" s="167"/>
      <c r="X197" s="1292"/>
      <c r="Y197" s="1216"/>
      <c r="AA197" s="170"/>
      <c r="AB197" s="1099"/>
      <c r="AC197" s="178"/>
      <c r="AD197" s="1098"/>
      <c r="AE197" s="217"/>
      <c r="AF197" s="1098"/>
      <c r="AG197" s="153"/>
      <c r="AH197" s="1216"/>
      <c r="AI197" s="167"/>
      <c r="AJ197" s="164"/>
      <c r="AK197" s="299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7"/>
      <c r="BQ197" s="167"/>
      <c r="BR197" s="167"/>
      <c r="BS197" s="167"/>
      <c r="BT197" s="167"/>
      <c r="BU197" s="167"/>
      <c r="BV197" s="167"/>
      <c r="BW197" s="167"/>
      <c r="BX197" s="167"/>
      <c r="BY197" s="167"/>
    </row>
    <row r="198" spans="1:77">
      <c r="B198" s="167"/>
      <c r="C198" s="185"/>
      <c r="D198" s="167"/>
      <c r="E198" s="167"/>
      <c r="F198" s="167"/>
      <c r="G198" s="167"/>
      <c r="H198" s="164"/>
      <c r="I198" s="148"/>
      <c r="J198" s="266"/>
      <c r="K198" s="167"/>
      <c r="L198" s="167"/>
      <c r="M198" s="167"/>
      <c r="N198" s="1430"/>
      <c r="O198" s="167"/>
      <c r="P198" s="167"/>
      <c r="Q198" s="167"/>
      <c r="R198" s="167"/>
      <c r="S198" s="167"/>
      <c r="T198" s="167"/>
      <c r="U198" s="167"/>
      <c r="V198" s="167"/>
      <c r="AA198" s="170"/>
      <c r="AB198" s="1099"/>
      <c r="AC198" s="217"/>
      <c r="AD198" s="1098"/>
      <c r="AE198" s="217"/>
      <c r="AF198" s="1098"/>
      <c r="AG198" s="153"/>
      <c r="AH198" s="1216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7"/>
      <c r="BQ198" s="167"/>
      <c r="BR198" s="167"/>
      <c r="BS198" s="167"/>
      <c r="BT198" s="167"/>
      <c r="BU198" s="167"/>
      <c r="BV198" s="167"/>
      <c r="BW198" s="167"/>
      <c r="BX198" s="167"/>
      <c r="BY198" s="167"/>
    </row>
    <row r="199" spans="1:77">
      <c r="B199" s="167"/>
      <c r="C199" s="185"/>
      <c r="D199" s="167"/>
      <c r="E199" s="167"/>
      <c r="F199" s="167"/>
      <c r="G199" s="167"/>
      <c r="H199" s="170"/>
      <c r="I199" s="171"/>
      <c r="J199" s="287"/>
      <c r="K199" s="167"/>
      <c r="L199" s="167"/>
      <c r="M199" s="167"/>
      <c r="N199" s="1430"/>
      <c r="O199" s="126"/>
      <c r="AA199" s="170"/>
      <c r="AB199" s="1096"/>
      <c r="AC199" s="292"/>
      <c r="AD199" s="1103"/>
      <c r="AE199" s="217"/>
      <c r="AF199" s="167"/>
      <c r="AG199" s="153"/>
      <c r="AH199" s="1504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7"/>
      <c r="BQ199" s="167"/>
      <c r="BR199" s="167"/>
      <c r="BS199" s="167"/>
      <c r="BT199" s="167"/>
      <c r="BU199" s="167"/>
      <c r="BV199" s="167"/>
      <c r="BW199" s="167"/>
      <c r="BX199" s="167"/>
      <c r="BY199" s="167"/>
    </row>
    <row r="200" spans="1:77">
      <c r="B200" s="167"/>
      <c r="C200" s="185"/>
      <c r="D200" s="167"/>
      <c r="E200" s="167"/>
      <c r="F200" s="167"/>
      <c r="G200" s="167"/>
      <c r="H200" s="164"/>
      <c r="I200" s="136"/>
      <c r="J200" s="167"/>
      <c r="K200" s="167"/>
      <c r="L200" s="167"/>
      <c r="M200" s="167"/>
      <c r="N200" s="1430"/>
      <c r="O200" s="126"/>
      <c r="AA200" s="170"/>
      <c r="AB200" s="1102"/>
      <c r="AC200" s="217"/>
      <c r="AD200" s="1103"/>
      <c r="AE200" s="217"/>
      <c r="AF200" s="1098"/>
      <c r="AG200" s="222"/>
      <c r="AH200" s="1216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7"/>
      <c r="BQ200" s="167"/>
      <c r="BR200" s="167"/>
      <c r="BS200" s="167"/>
      <c r="BT200" s="167"/>
      <c r="BU200" s="167"/>
      <c r="BV200" s="167"/>
      <c r="BW200" s="167"/>
      <c r="BX200" s="167"/>
      <c r="BY200" s="167"/>
    </row>
    <row r="201" spans="1:77">
      <c r="B201" s="167"/>
      <c r="C201" s="185"/>
      <c r="D201" s="167"/>
      <c r="E201" s="167"/>
      <c r="F201" s="167"/>
      <c r="G201" s="167"/>
      <c r="H201" s="167"/>
      <c r="I201" s="167"/>
      <c r="J201" s="167"/>
      <c r="K201" s="167"/>
      <c r="L201" s="167"/>
      <c r="M201" s="167"/>
      <c r="N201" s="1430"/>
      <c r="O201" s="126"/>
      <c r="AA201" s="170"/>
      <c r="AB201" s="1096"/>
      <c r="AC201" s="217"/>
      <c r="AD201" s="1098"/>
      <c r="AE201" s="217"/>
      <c r="AF201" s="1098"/>
      <c r="AG201" s="167"/>
      <c r="AH201" s="1216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7"/>
      <c r="BQ201" s="167"/>
      <c r="BR201" s="167"/>
      <c r="BS201" s="167"/>
      <c r="BT201" s="167"/>
      <c r="BU201" s="167"/>
      <c r="BV201" s="167"/>
      <c r="BW201" s="167"/>
      <c r="BX201" s="167"/>
      <c r="BY201" s="167"/>
    </row>
    <row r="202" spans="1:77">
      <c r="B202" s="186"/>
      <c r="C202" s="153"/>
      <c r="D202" s="148"/>
      <c r="E202" s="167"/>
      <c r="F202" s="167"/>
      <c r="G202" s="167"/>
      <c r="H202" s="167"/>
      <c r="I202" s="167"/>
      <c r="J202" s="167"/>
      <c r="K202" s="167"/>
      <c r="L202" s="167"/>
      <c r="M202" s="167"/>
      <c r="N202" s="1430"/>
      <c r="O202" s="126"/>
      <c r="AA202" s="170"/>
      <c r="AB202" s="1096"/>
      <c r="AC202" s="217"/>
      <c r="AD202" s="1098"/>
      <c r="AE202" s="217"/>
      <c r="AF202" s="167"/>
      <c r="AG202" s="153"/>
      <c r="AH202" s="1216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7"/>
      <c r="BQ202" s="167"/>
      <c r="BR202" s="167"/>
      <c r="BS202" s="167"/>
      <c r="BT202" s="167"/>
      <c r="BU202" s="167"/>
      <c r="BV202" s="167"/>
      <c r="BW202" s="167"/>
      <c r="BX202" s="167"/>
      <c r="BY202" s="167"/>
    </row>
    <row r="203" spans="1:77">
      <c r="A203" s="9"/>
      <c r="B203" s="167"/>
      <c r="C203" s="185"/>
      <c r="D203" s="167"/>
      <c r="E203" s="170"/>
      <c r="F203" s="173"/>
      <c r="G203" s="267"/>
      <c r="H203" s="167"/>
      <c r="I203" s="167"/>
      <c r="J203" s="167"/>
      <c r="K203" s="167"/>
      <c r="L203" s="167"/>
      <c r="M203" s="167"/>
      <c r="N203" s="1430"/>
      <c r="O203" s="126"/>
      <c r="AA203" s="275"/>
      <c r="AB203" s="1098"/>
      <c r="AC203" s="217"/>
      <c r="AD203" s="167"/>
      <c r="AE203" s="217"/>
      <c r="AF203" s="1098"/>
      <c r="AG203" s="167"/>
      <c r="AH203" s="1216"/>
      <c r="AI203" s="167"/>
      <c r="AJ203" s="167"/>
      <c r="AK203" s="167"/>
      <c r="AL203" s="167"/>
      <c r="AM203" s="167"/>
      <c r="AN203" s="167"/>
      <c r="AO203" s="167"/>
      <c r="AP203" s="167"/>
      <c r="AQ203" s="167"/>
      <c r="AR203" s="167"/>
      <c r="AS203" s="167"/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/>
      <c r="BM203" s="167"/>
      <c r="BN203" s="167"/>
      <c r="BO203" s="167"/>
      <c r="BP203" s="167"/>
      <c r="BQ203" s="167"/>
      <c r="BR203" s="167"/>
      <c r="BS203" s="167"/>
      <c r="BT203" s="167"/>
      <c r="BU203" s="167"/>
      <c r="BV203" s="167"/>
      <c r="BW203" s="167"/>
      <c r="BX203" s="167"/>
      <c r="BY203" s="167"/>
    </row>
    <row r="204" spans="1:77" ht="15.6">
      <c r="B204" s="191"/>
      <c r="C204" s="153"/>
      <c r="D204" s="185"/>
      <c r="E204" s="167"/>
      <c r="F204" s="167"/>
      <c r="G204" s="167"/>
      <c r="H204" s="126"/>
      <c r="I204" s="126"/>
      <c r="J204" s="126"/>
      <c r="K204" s="167"/>
      <c r="L204" s="167"/>
      <c r="M204" s="167"/>
      <c r="N204" s="1430"/>
      <c r="O204" s="126"/>
      <c r="AA204" s="153"/>
      <c r="AB204" s="1096"/>
      <c r="AC204" s="167"/>
      <c r="AD204" s="1098"/>
      <c r="AE204" s="217"/>
      <c r="AF204" s="1541"/>
      <c r="AG204" s="153"/>
      <c r="AH204" s="167"/>
      <c r="AI204" s="167"/>
      <c r="AJ204" s="167"/>
      <c r="AK204" s="153"/>
      <c r="AL204" s="153"/>
      <c r="AM204" s="167"/>
      <c r="AN204" s="300"/>
      <c r="AO204" s="153"/>
      <c r="AP204" s="189"/>
      <c r="AQ204" s="153"/>
      <c r="AR204" s="148"/>
      <c r="AS204" s="167"/>
      <c r="AT204" s="189"/>
      <c r="AU204" s="153"/>
      <c r="AV204" s="148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7"/>
      <c r="BQ204" s="167"/>
      <c r="BR204" s="167"/>
      <c r="BS204" s="167"/>
      <c r="BT204" s="167"/>
      <c r="BU204" s="167"/>
      <c r="BV204" s="167"/>
      <c r="BW204" s="167"/>
      <c r="BX204" s="167"/>
      <c r="BY204" s="167"/>
    </row>
    <row r="205" spans="1:77">
      <c r="B205" s="197"/>
      <c r="C205" s="185"/>
      <c r="D205" s="148"/>
      <c r="E205" s="164"/>
      <c r="F205" s="507"/>
      <c r="G205" s="574"/>
      <c r="H205" s="126"/>
      <c r="I205" s="126"/>
      <c r="J205" s="126"/>
      <c r="K205" s="289"/>
      <c r="L205" s="290"/>
      <c r="M205" s="284"/>
      <c r="N205" s="1430"/>
      <c r="O205" s="126"/>
      <c r="AA205" s="153"/>
      <c r="AB205" s="1103"/>
      <c r="AC205" s="167"/>
      <c r="AD205" s="1098"/>
      <c r="AE205" s="153"/>
      <c r="AF205" s="1096"/>
      <c r="AG205" s="167"/>
      <c r="AH205" s="1216"/>
      <c r="AI205" s="166"/>
      <c r="AJ205" s="167"/>
      <c r="AK205" s="167"/>
      <c r="AL205" s="167"/>
      <c r="AM205" s="164"/>
      <c r="AN205" s="300"/>
      <c r="AO205" s="167"/>
      <c r="AP205" s="167"/>
      <c r="AQ205" s="167"/>
      <c r="AR205" s="167"/>
      <c r="AS205" s="167"/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7"/>
      <c r="BN205" s="167"/>
      <c r="BO205" s="167"/>
      <c r="BP205" s="167"/>
      <c r="BQ205" s="167"/>
      <c r="BR205" s="167"/>
      <c r="BS205" s="167"/>
      <c r="BT205" s="167"/>
      <c r="BU205" s="167"/>
      <c r="BV205" s="167"/>
      <c r="BW205" s="167"/>
      <c r="BX205" s="167"/>
      <c r="BY205" s="167"/>
    </row>
    <row r="206" spans="1:77">
      <c r="B206" s="186"/>
      <c r="C206" s="153"/>
      <c r="D206" s="148"/>
      <c r="E206" s="153"/>
      <c r="F206" s="166"/>
      <c r="G206" s="229"/>
      <c r="H206" s="153"/>
      <c r="I206" s="186"/>
      <c r="J206" s="296"/>
      <c r="K206" s="166"/>
      <c r="L206" s="405"/>
      <c r="M206" s="406"/>
      <c r="N206" s="1430"/>
      <c r="O206" s="126"/>
      <c r="AA206" s="170"/>
      <c r="AB206" s="1098"/>
      <c r="AC206" s="167"/>
      <c r="AD206" s="1098"/>
      <c r="AE206" s="167"/>
      <c r="AF206" s="1098"/>
      <c r="AG206" s="153"/>
      <c r="AH206" s="1220"/>
      <c r="AI206" s="167"/>
      <c r="AJ206" s="153"/>
      <c r="AK206" s="181"/>
      <c r="AL206" s="302"/>
      <c r="AM206" s="167"/>
      <c r="AN206" s="167"/>
      <c r="AO206" s="153"/>
      <c r="AP206" s="260"/>
      <c r="AQ206" s="167"/>
      <c r="AR206" s="164"/>
      <c r="AS206" s="167"/>
      <c r="AT206" s="153"/>
      <c r="AU206" s="178"/>
      <c r="AV206" s="25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7"/>
      <c r="BQ206" s="167"/>
      <c r="BR206" s="167"/>
      <c r="BS206" s="167"/>
      <c r="BT206" s="167"/>
      <c r="BU206" s="167"/>
      <c r="BV206" s="167"/>
      <c r="BW206" s="167"/>
      <c r="BX206" s="167"/>
      <c r="BY206" s="167"/>
    </row>
    <row r="207" spans="1:77">
      <c r="B207" s="373"/>
      <c r="C207" s="153"/>
      <c r="D207" s="148"/>
      <c r="E207" s="153"/>
      <c r="F207" s="166"/>
      <c r="G207" s="229"/>
      <c r="H207" s="273"/>
      <c r="I207" s="273"/>
      <c r="J207" s="273"/>
      <c r="K207" s="273"/>
      <c r="L207" s="273"/>
      <c r="M207" s="167"/>
      <c r="N207" s="1430"/>
      <c r="O207" s="126"/>
      <c r="AA207" s="167"/>
      <c r="AB207" s="1098"/>
      <c r="AC207" s="167"/>
      <c r="AD207" s="1098"/>
      <c r="AE207" s="167"/>
      <c r="AF207" s="1098"/>
      <c r="AG207" s="167"/>
      <c r="AH207" s="1216"/>
      <c r="AI207" s="167"/>
      <c r="AJ207" s="153"/>
      <c r="AK207" s="181"/>
      <c r="AL207" s="192"/>
      <c r="AM207" s="167"/>
      <c r="AN207" s="167"/>
      <c r="AO207" s="153"/>
      <c r="AP207" s="289"/>
      <c r="AQ207" s="290"/>
      <c r="AR207" s="284"/>
      <c r="AS207" s="167"/>
      <c r="AT207" s="167"/>
      <c r="AU207" s="167"/>
      <c r="AV207" s="25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7"/>
      <c r="BQ207" s="167"/>
      <c r="BR207" s="167"/>
      <c r="BS207" s="167"/>
      <c r="BT207" s="167"/>
      <c r="BU207" s="167"/>
      <c r="BV207" s="167"/>
      <c r="BW207" s="167"/>
      <c r="BX207" s="167"/>
      <c r="BY207" s="167"/>
    </row>
    <row r="208" spans="1:77" ht="12.75" customHeight="1">
      <c r="B208" s="186"/>
      <c r="C208" s="153"/>
      <c r="D208" s="148"/>
      <c r="E208" s="164"/>
      <c r="F208" s="148"/>
      <c r="G208" s="266"/>
      <c r="H208" s="167"/>
      <c r="I208" s="167"/>
      <c r="J208" s="167"/>
      <c r="K208" s="167"/>
      <c r="L208" s="167"/>
      <c r="M208" s="167"/>
      <c r="N208" s="1430"/>
      <c r="O208" s="126"/>
      <c r="AA208" s="167"/>
      <c r="AB208" s="1098"/>
      <c r="AC208" s="167"/>
      <c r="AD208" s="1098"/>
      <c r="AE208" s="167"/>
      <c r="AF208" s="1098"/>
      <c r="AG208" s="167"/>
      <c r="AH208" s="1216"/>
      <c r="AI208" s="167"/>
      <c r="AJ208" s="153"/>
      <c r="AK208" s="181"/>
      <c r="AL208" s="192"/>
      <c r="AM208" s="167"/>
      <c r="AN208" s="167"/>
      <c r="AO208" s="167"/>
      <c r="AP208" s="153"/>
      <c r="AQ208" s="178"/>
      <c r="AR208" s="257"/>
      <c r="AS208" s="167"/>
      <c r="AT208" s="167"/>
      <c r="AU208" s="167"/>
      <c r="AV208" s="25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</row>
    <row r="209" spans="2:77">
      <c r="B209" s="186"/>
      <c r="C209" s="153"/>
      <c r="D209" s="148"/>
      <c r="E209" s="164"/>
      <c r="F209" s="166"/>
      <c r="G209" s="229"/>
      <c r="H209" s="167"/>
      <c r="I209" s="167"/>
      <c r="J209" s="167"/>
      <c r="K209" s="167"/>
      <c r="L209" s="167"/>
      <c r="M209" s="167"/>
      <c r="N209" s="1430"/>
      <c r="O209" s="126"/>
      <c r="AA209" s="167"/>
      <c r="AB209" s="1098"/>
      <c r="AC209" s="167"/>
      <c r="AD209" s="1098"/>
      <c r="AE209" s="167"/>
      <c r="AF209" s="1098"/>
      <c r="AG209" s="167"/>
      <c r="AH209" s="1216"/>
      <c r="AI209" s="186"/>
      <c r="AJ209" s="153"/>
      <c r="AK209" s="181"/>
      <c r="AL209" s="192"/>
      <c r="AM209" s="167"/>
      <c r="AN209" s="167"/>
      <c r="AO209" s="167"/>
      <c r="AP209" s="153"/>
      <c r="AQ209" s="178"/>
      <c r="AR209" s="257"/>
      <c r="AS209" s="167"/>
      <c r="AT209" s="167"/>
      <c r="AU209" s="167"/>
      <c r="AV209" s="25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7"/>
      <c r="BQ209" s="167"/>
      <c r="BR209" s="167"/>
      <c r="BS209" s="167"/>
      <c r="BT209" s="167"/>
      <c r="BU209" s="167"/>
      <c r="BV209" s="167"/>
      <c r="BW209" s="167"/>
      <c r="BX209" s="167"/>
      <c r="BY209" s="167"/>
    </row>
    <row r="210" spans="2:77">
      <c r="B210" s="167"/>
      <c r="C210" s="185"/>
      <c r="D210" s="167"/>
      <c r="E210" s="167"/>
      <c r="F210" s="167"/>
      <c r="G210" s="167"/>
      <c r="H210" s="167"/>
      <c r="I210" s="167"/>
      <c r="J210" s="167"/>
      <c r="K210" s="167"/>
      <c r="L210" s="167"/>
      <c r="M210" s="167"/>
      <c r="N210" s="1430"/>
      <c r="O210" s="126"/>
      <c r="AA210" s="170"/>
      <c r="AB210" s="1098"/>
      <c r="AC210" s="167"/>
      <c r="AD210" s="1098"/>
      <c r="AE210" s="167"/>
      <c r="AF210" s="1098"/>
      <c r="AG210" s="153"/>
      <c r="AH210" s="1216"/>
      <c r="AI210" s="167"/>
      <c r="AJ210" s="153"/>
      <c r="AK210" s="148"/>
      <c r="AL210" s="192"/>
      <c r="AM210" s="167"/>
      <c r="AN210" s="167"/>
      <c r="AO210" s="167"/>
      <c r="AP210" s="153"/>
      <c r="AQ210" s="178"/>
      <c r="AR210" s="257"/>
      <c r="AS210" s="167"/>
      <c r="AT210" s="167"/>
      <c r="AU210" s="167"/>
      <c r="AV210" s="192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7"/>
      <c r="BQ210" s="167"/>
      <c r="BR210" s="167"/>
      <c r="BS210" s="167"/>
      <c r="BT210" s="167"/>
      <c r="BU210" s="167"/>
      <c r="BV210" s="167"/>
      <c r="BW210" s="167"/>
      <c r="BX210" s="167"/>
      <c r="BY210" s="167"/>
    </row>
    <row r="211" spans="2:77" ht="14.25" customHeight="1">
      <c r="B211" s="167"/>
      <c r="C211" s="185"/>
      <c r="D211" s="167"/>
      <c r="E211" s="167"/>
      <c r="F211" s="167"/>
      <c r="G211" s="167"/>
      <c r="H211" s="167"/>
      <c r="I211" s="167"/>
      <c r="J211" s="167"/>
      <c r="K211" s="167"/>
      <c r="L211" s="167"/>
      <c r="M211" s="167"/>
      <c r="N211" s="1430"/>
      <c r="O211" s="126"/>
      <c r="AA211" s="170"/>
      <c r="AB211" s="1098"/>
      <c r="AC211" s="167"/>
      <c r="AD211" s="1098"/>
      <c r="AE211" s="167"/>
      <c r="AF211" s="1098"/>
      <c r="AG211" s="153"/>
      <c r="AH211" s="1216"/>
      <c r="AI211" s="167"/>
      <c r="AJ211" s="170"/>
      <c r="AK211" s="173"/>
      <c r="AL211" s="192"/>
      <c r="AM211" s="167"/>
      <c r="AN211" s="167"/>
      <c r="AO211" s="167"/>
      <c r="AP211" s="153"/>
      <c r="AQ211" s="178"/>
      <c r="AR211" s="257"/>
      <c r="AS211" s="167"/>
      <c r="AT211" s="153"/>
      <c r="AU211" s="178"/>
      <c r="AV211" s="25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7"/>
      <c r="BQ211" s="167"/>
      <c r="BR211" s="167"/>
      <c r="BS211" s="167"/>
      <c r="BT211" s="167"/>
      <c r="BU211" s="167"/>
      <c r="BV211" s="167"/>
      <c r="BW211" s="167"/>
      <c r="BX211" s="167"/>
      <c r="BY211" s="167"/>
    </row>
    <row r="212" spans="2:77" ht="13.5" customHeight="1">
      <c r="B212" s="126"/>
      <c r="C212" s="213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430"/>
      <c r="O212" s="126"/>
      <c r="AA212" s="170"/>
      <c r="AB212" s="1098"/>
      <c r="AC212" s="167"/>
      <c r="AD212" s="1098"/>
      <c r="AE212" s="167"/>
      <c r="AF212" s="1098"/>
      <c r="AG212" s="153"/>
      <c r="AH212" s="1216"/>
      <c r="AI212" s="167"/>
      <c r="AJ212" s="170"/>
      <c r="AK212" s="171"/>
      <c r="AL212" s="192"/>
      <c r="AM212" s="167"/>
      <c r="AN212" s="167"/>
      <c r="AO212" s="167"/>
      <c r="AP212" s="153"/>
      <c r="AQ212" s="178"/>
      <c r="AR212" s="257"/>
      <c r="AS212" s="167"/>
      <c r="AT212" s="153"/>
      <c r="AU212" s="181"/>
      <c r="AV212" s="261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7"/>
      <c r="BQ212" s="167"/>
      <c r="BR212" s="167"/>
      <c r="BS212" s="167"/>
      <c r="BT212" s="167"/>
      <c r="BU212" s="167"/>
      <c r="BV212" s="167"/>
      <c r="BW212" s="167"/>
      <c r="BX212" s="167"/>
      <c r="BY212" s="167"/>
    </row>
    <row r="213" spans="2:77" ht="14.25" customHeight="1">
      <c r="B213" s="126"/>
      <c r="C213" s="213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  <c r="N213" s="1430"/>
      <c r="O213" s="126"/>
      <c r="AA213" s="170"/>
      <c r="AB213" s="1096"/>
      <c r="AC213" s="292"/>
      <c r="AD213" s="1098"/>
      <c r="AE213" s="153"/>
      <c r="AF213" s="1098"/>
      <c r="AG213" s="153"/>
      <c r="AH213" s="1216"/>
      <c r="AI213" s="164"/>
      <c r="AJ213" s="153"/>
      <c r="AK213" s="178"/>
      <c r="AL213" s="192"/>
      <c r="AM213" s="167"/>
      <c r="AN213" s="167"/>
      <c r="AO213" s="167"/>
      <c r="AP213" s="153"/>
      <c r="AQ213" s="181"/>
      <c r="AR213" s="261"/>
      <c r="AS213" s="167"/>
      <c r="AT213" s="167"/>
      <c r="AU213" s="167"/>
      <c r="AV213" s="25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7"/>
      <c r="BQ213" s="167"/>
      <c r="BR213" s="167"/>
      <c r="BS213" s="167"/>
      <c r="BT213" s="167"/>
      <c r="BU213" s="167"/>
      <c r="BV213" s="167"/>
      <c r="BW213" s="167"/>
      <c r="BX213" s="167"/>
      <c r="BY213" s="167"/>
    </row>
    <row r="214" spans="2:77" ht="14.25" customHeight="1">
      <c r="B214" s="126"/>
      <c r="C214" s="213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430"/>
      <c r="O214" s="126"/>
      <c r="V214" s="9"/>
      <c r="AA214" s="153"/>
      <c r="AB214" s="1096"/>
      <c r="AC214" s="167"/>
      <c r="AD214" s="1098"/>
      <c r="AE214" s="217"/>
      <c r="AF214" s="1098"/>
      <c r="AG214" s="153"/>
      <c r="AH214" s="1216"/>
      <c r="AI214" s="164"/>
      <c r="AJ214" s="153"/>
      <c r="AK214" s="178"/>
      <c r="AL214" s="192"/>
      <c r="AM214" s="167"/>
      <c r="AN214" s="167"/>
      <c r="AO214" s="167"/>
      <c r="AP214" s="153"/>
      <c r="AQ214" s="178"/>
      <c r="AR214" s="257"/>
      <c r="AS214" s="167"/>
      <c r="AT214" s="164"/>
      <c r="AU214" s="166"/>
      <c r="AV214" s="229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7"/>
      <c r="BQ214" s="167"/>
      <c r="BR214" s="167"/>
      <c r="BS214" s="167"/>
      <c r="BT214" s="167"/>
      <c r="BU214" s="167"/>
      <c r="BV214" s="167"/>
      <c r="BW214" s="167"/>
      <c r="BX214" s="167"/>
      <c r="BY214" s="167"/>
    </row>
    <row r="215" spans="2:77">
      <c r="B215" s="167"/>
      <c r="C215" s="185"/>
      <c r="D215" s="167"/>
      <c r="E215" s="126"/>
      <c r="F215" s="126"/>
      <c r="G215" s="126"/>
      <c r="H215" s="126"/>
      <c r="I215" s="126"/>
      <c r="J215" s="126"/>
      <c r="K215" s="126"/>
      <c r="L215" s="126"/>
      <c r="M215" s="126"/>
      <c r="N215" s="1430"/>
      <c r="O215" s="126"/>
      <c r="AA215" s="153"/>
      <c r="AB215" s="1103"/>
      <c r="AC215" s="167"/>
      <c r="AD215" s="1098"/>
      <c r="AE215" s="153"/>
      <c r="AF215" s="1096"/>
      <c r="AG215" s="167"/>
      <c r="AH215" s="1216"/>
      <c r="AI215" s="167"/>
      <c r="AJ215" s="153"/>
      <c r="AK215" s="148"/>
      <c r="AL215" s="192"/>
      <c r="AM215" s="167"/>
      <c r="AN215" s="167"/>
      <c r="AO215" s="167"/>
      <c r="AP215" s="177"/>
      <c r="AQ215" s="181"/>
      <c r="AR215" s="261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7"/>
      <c r="BQ215" s="167"/>
      <c r="BR215" s="167"/>
      <c r="BS215" s="167"/>
      <c r="BT215" s="167"/>
      <c r="BU215" s="167"/>
      <c r="BV215" s="167"/>
      <c r="BW215" s="167"/>
      <c r="BX215" s="167"/>
      <c r="BY215" s="167"/>
    </row>
    <row r="216" spans="2:77">
      <c r="B216" s="167"/>
      <c r="C216" s="185"/>
      <c r="D216" s="167"/>
      <c r="E216" s="126"/>
      <c r="F216" s="126"/>
      <c r="G216" s="126"/>
      <c r="H216" s="126"/>
      <c r="I216" s="126"/>
      <c r="J216" s="126"/>
      <c r="K216" s="126"/>
      <c r="L216" s="126"/>
      <c r="M216" s="126"/>
      <c r="N216" s="1430"/>
      <c r="O216" s="126"/>
      <c r="AA216" s="167"/>
      <c r="AB216" s="1098"/>
      <c r="AC216" s="167"/>
      <c r="AD216" s="1098"/>
      <c r="AE216" s="167"/>
      <c r="AF216" s="1098"/>
      <c r="AG216" s="167"/>
      <c r="AH216" s="1216"/>
      <c r="AI216" s="153"/>
      <c r="AJ216" s="177"/>
      <c r="AK216" s="181"/>
      <c r="AL216" s="192"/>
      <c r="AM216" s="167"/>
      <c r="AN216" s="167"/>
      <c r="AO216" s="167"/>
      <c r="AP216" s="153"/>
      <c r="AQ216" s="181"/>
      <c r="AR216" s="261"/>
      <c r="AS216" s="167"/>
      <c r="AT216" s="153"/>
      <c r="AU216" s="178"/>
      <c r="AV216" s="25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7"/>
      <c r="BQ216" s="167"/>
      <c r="BR216" s="167"/>
      <c r="BS216" s="167"/>
      <c r="BT216" s="167"/>
      <c r="BU216" s="167"/>
      <c r="BV216" s="167"/>
      <c r="BW216" s="167"/>
      <c r="BX216" s="167"/>
      <c r="BY216" s="167"/>
    </row>
    <row r="217" spans="2:77" ht="12" customHeight="1">
      <c r="B217" s="167"/>
      <c r="C217" s="185"/>
      <c r="D217" s="167"/>
      <c r="E217" s="126"/>
      <c r="F217" s="126"/>
      <c r="G217" s="126"/>
      <c r="H217" s="126"/>
      <c r="I217" s="126"/>
      <c r="J217" s="126"/>
      <c r="K217" s="126"/>
      <c r="L217" s="126"/>
      <c r="M217" s="126"/>
      <c r="N217" s="1430"/>
      <c r="O217" s="126"/>
      <c r="AA217" s="167"/>
      <c r="AB217" s="1098"/>
      <c r="AC217" s="167"/>
      <c r="AD217" s="1098"/>
      <c r="AE217" s="167"/>
      <c r="AF217" s="1098"/>
      <c r="AG217" s="167"/>
      <c r="AH217" s="1216"/>
      <c r="AI217" s="164"/>
      <c r="AJ217" s="177"/>
      <c r="AK217" s="181"/>
      <c r="AL217" s="192"/>
      <c r="AM217" s="167"/>
      <c r="AN217" s="167"/>
      <c r="AO217" s="167"/>
      <c r="AP217" s="170"/>
      <c r="AQ217" s="173"/>
      <c r="AR217" s="267"/>
      <c r="AS217" s="167"/>
      <c r="AT217" s="153"/>
      <c r="AU217" s="178"/>
      <c r="AV217" s="25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7"/>
      <c r="BQ217" s="167"/>
      <c r="BR217" s="167"/>
      <c r="BS217" s="167"/>
      <c r="BT217" s="167"/>
      <c r="BU217" s="167"/>
      <c r="BV217" s="167"/>
      <c r="BW217" s="167"/>
      <c r="BX217" s="167"/>
      <c r="BY217" s="167"/>
    </row>
    <row r="218" spans="2:77" ht="14.25" customHeight="1">
      <c r="B218" s="167"/>
      <c r="C218" s="185"/>
      <c r="D218" s="167"/>
      <c r="E218" s="167"/>
      <c r="F218" s="167"/>
      <c r="G218" s="167"/>
      <c r="H218" s="167"/>
      <c r="I218" s="167"/>
      <c r="J218" s="167"/>
      <c r="K218" s="167"/>
      <c r="L218" s="167"/>
      <c r="M218" s="167"/>
      <c r="N218" s="1430"/>
      <c r="O218" s="126"/>
      <c r="AA218" s="167"/>
      <c r="AB218" s="1098"/>
      <c r="AC218" s="167"/>
      <c r="AD218" s="1098"/>
      <c r="AE218" s="167"/>
      <c r="AF218" s="1098"/>
      <c r="AG218" s="167"/>
      <c r="AH218" s="1216"/>
      <c r="AI218" s="164"/>
      <c r="AJ218" s="177"/>
      <c r="AK218" s="181"/>
      <c r="AL218" s="192"/>
      <c r="AM218" s="167"/>
      <c r="AN218" s="167"/>
      <c r="AO218" s="167"/>
      <c r="AP218" s="170"/>
      <c r="AQ218" s="171"/>
      <c r="AR218" s="298"/>
      <c r="AS218" s="167"/>
      <c r="AT218" s="153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7"/>
      <c r="BQ218" s="167"/>
      <c r="BR218" s="167"/>
      <c r="BS218" s="167"/>
      <c r="BT218" s="167"/>
      <c r="BU218" s="167"/>
      <c r="BV218" s="167"/>
      <c r="BW218" s="167"/>
      <c r="BX218" s="167"/>
      <c r="BY218" s="167"/>
    </row>
    <row r="219" spans="2:77" ht="14.25" customHeight="1">
      <c r="B219" s="186"/>
      <c r="C219" s="153"/>
      <c r="D219" s="148"/>
      <c r="E219" s="153"/>
      <c r="F219" s="148"/>
      <c r="G219" s="255"/>
      <c r="H219" s="153"/>
      <c r="I219" s="148"/>
      <c r="J219" s="266"/>
      <c r="K219" s="153"/>
      <c r="L219" s="178"/>
      <c r="M219" s="257"/>
      <c r="N219" s="1430"/>
      <c r="O219" s="126"/>
      <c r="AA219" s="167"/>
      <c r="AB219" s="1098"/>
      <c r="AC219" s="167"/>
      <c r="AD219" s="1098"/>
      <c r="AE219" s="167"/>
      <c r="AF219" s="1098"/>
      <c r="AG219" s="167"/>
      <c r="AH219" s="1216"/>
      <c r="AI219" s="164"/>
      <c r="AJ219" s="153"/>
      <c r="AK219" s="299"/>
      <c r="AL219" s="192"/>
      <c r="AM219" s="167"/>
      <c r="AN219" s="167"/>
      <c r="AO219" s="167"/>
      <c r="AP219" s="153"/>
      <c r="AQ219" s="178"/>
      <c r="AR219" s="257"/>
      <c r="AS219" s="167"/>
      <c r="AT219" s="170"/>
      <c r="AU219" s="173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7"/>
      <c r="BQ219" s="167"/>
      <c r="BR219" s="167"/>
      <c r="BS219" s="167"/>
      <c r="BT219" s="167"/>
      <c r="BU219" s="167"/>
      <c r="BV219" s="167"/>
      <c r="BW219" s="167"/>
      <c r="BX219" s="167"/>
      <c r="BY219" s="167"/>
    </row>
    <row r="220" spans="2:77" ht="15.6">
      <c r="B220" s="167"/>
      <c r="C220" s="185"/>
      <c r="D220" s="167"/>
      <c r="E220" s="153"/>
      <c r="F220" s="148"/>
      <c r="G220" s="255"/>
      <c r="H220" s="153"/>
      <c r="I220" s="148"/>
      <c r="J220" s="266"/>
      <c r="K220" s="153"/>
      <c r="L220" s="178"/>
      <c r="M220" s="257"/>
      <c r="N220" s="1430"/>
      <c r="O220" s="126"/>
      <c r="AA220" s="167"/>
      <c r="AB220" s="1098"/>
      <c r="AC220" s="167"/>
      <c r="AD220" s="1098"/>
      <c r="AE220" s="167"/>
      <c r="AF220" s="1098"/>
      <c r="AG220" s="167"/>
      <c r="AH220" s="1216"/>
      <c r="AI220" s="164"/>
      <c r="AJ220" s="153"/>
      <c r="AK220" s="299"/>
      <c r="AL220" s="192"/>
      <c r="AM220" s="167"/>
      <c r="AN220" s="167"/>
      <c r="AO220" s="167"/>
      <c r="AP220" s="167"/>
      <c r="AQ220" s="167"/>
      <c r="AR220" s="153"/>
      <c r="AS220" s="167"/>
      <c r="AT220" s="170"/>
      <c r="AU220" s="171"/>
      <c r="AV220" s="261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7"/>
      <c r="BQ220" s="167"/>
      <c r="BR220" s="167"/>
      <c r="BS220" s="167"/>
      <c r="BT220" s="167"/>
      <c r="BU220" s="167"/>
      <c r="BV220" s="167"/>
      <c r="BW220" s="167"/>
      <c r="BX220" s="167"/>
      <c r="BY220" s="167"/>
    </row>
    <row r="221" spans="2:77" ht="15.6">
      <c r="B221" s="186"/>
      <c r="C221" s="153"/>
      <c r="D221" s="148"/>
      <c r="E221" s="153"/>
      <c r="F221" s="148"/>
      <c r="G221" s="255"/>
      <c r="H221" s="221"/>
      <c r="I221" s="297"/>
      <c r="J221" s="229"/>
      <c r="K221" s="164"/>
      <c r="L221" s="166"/>
      <c r="M221" s="229"/>
      <c r="N221" s="1430"/>
      <c r="O221" s="126"/>
      <c r="AA221" s="167"/>
      <c r="AB221" s="1098"/>
      <c r="AC221" s="167"/>
      <c r="AD221" s="1098"/>
      <c r="AE221" s="167"/>
      <c r="AF221" s="1098"/>
      <c r="AG221" s="167"/>
      <c r="AH221" s="1216"/>
      <c r="AI221" s="167"/>
      <c r="AJ221" s="153"/>
      <c r="AK221" s="299"/>
      <c r="AL221" s="167"/>
      <c r="AM221" s="167"/>
      <c r="AN221" s="167"/>
      <c r="AO221" s="167"/>
      <c r="AP221" s="167"/>
      <c r="AQ221" s="167"/>
      <c r="AR221" s="167"/>
      <c r="AS221" s="167"/>
      <c r="AT221" s="153"/>
      <c r="AU221" s="181"/>
      <c r="AV221" s="261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7"/>
      <c r="BQ221" s="167"/>
      <c r="BR221" s="167"/>
      <c r="BS221" s="167"/>
      <c r="BT221" s="167"/>
      <c r="BU221" s="167"/>
      <c r="BV221" s="167"/>
      <c r="BW221" s="167"/>
      <c r="BX221" s="167"/>
      <c r="BY221" s="167"/>
    </row>
    <row r="222" spans="2:77" ht="15.6">
      <c r="B222" s="186"/>
      <c r="C222" s="153"/>
      <c r="D222" s="148"/>
      <c r="E222" s="256"/>
      <c r="F222" s="164"/>
      <c r="G222" s="167"/>
      <c r="H222" s="221"/>
      <c r="I222" s="297"/>
      <c r="J222" s="229"/>
      <c r="K222" s="167"/>
      <c r="L222" s="167"/>
      <c r="M222" s="167"/>
      <c r="N222" s="1430"/>
      <c r="O222" s="126"/>
      <c r="AA222" s="167"/>
      <c r="AB222" s="1098"/>
      <c r="AC222" s="167"/>
      <c r="AD222" s="1098"/>
      <c r="AE222" s="167"/>
      <c r="AF222" s="1098"/>
      <c r="AG222" s="167"/>
      <c r="AH222" s="1216"/>
      <c r="AI222" s="167"/>
      <c r="AJ222" s="153"/>
      <c r="AK222" s="299"/>
      <c r="AL222" s="167"/>
      <c r="AM222" s="167"/>
      <c r="AN222" s="167"/>
      <c r="AO222" s="167"/>
      <c r="AP222" s="167"/>
      <c r="AQ222" s="167"/>
      <c r="AR222" s="167"/>
      <c r="AS222" s="167"/>
      <c r="AT222" s="153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7"/>
      <c r="BQ222" s="167"/>
      <c r="BR222" s="167"/>
      <c r="BS222" s="167"/>
      <c r="BT222" s="167"/>
      <c r="BU222" s="167"/>
      <c r="BV222" s="167"/>
      <c r="BW222" s="167"/>
      <c r="BX222" s="167"/>
      <c r="BY222" s="167"/>
    </row>
    <row r="223" spans="2:77" ht="15.6">
      <c r="B223" s="190"/>
      <c r="C223" s="153"/>
      <c r="D223" s="148"/>
      <c r="E223" s="218"/>
      <c r="F223" s="167"/>
      <c r="G223" s="167"/>
      <c r="H223" s="221"/>
      <c r="I223" s="297"/>
      <c r="J223" s="229"/>
      <c r="K223" s="153"/>
      <c r="L223" s="178"/>
      <c r="M223" s="257"/>
      <c r="N223" s="1430"/>
      <c r="O223" s="126"/>
      <c r="AA223" s="167"/>
      <c r="AB223" s="1098"/>
      <c r="AC223" s="167"/>
      <c r="AD223" s="1098"/>
      <c r="AE223" s="167"/>
      <c r="AF223" s="1098"/>
      <c r="AG223" s="167"/>
      <c r="AH223" s="1216"/>
      <c r="AI223" s="186"/>
      <c r="AJ223" s="153"/>
      <c r="AK223" s="299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7"/>
      <c r="BQ223" s="167"/>
      <c r="BR223" s="167"/>
      <c r="BS223" s="167"/>
      <c r="BT223" s="167"/>
      <c r="BU223" s="167"/>
      <c r="BV223" s="167"/>
      <c r="BW223" s="167"/>
      <c r="BX223" s="167"/>
      <c r="BY223" s="167"/>
    </row>
    <row r="224" spans="2:77">
      <c r="B224" s="167"/>
      <c r="C224" s="167"/>
      <c r="D224" s="167"/>
      <c r="E224" s="289"/>
      <c r="F224" s="290"/>
      <c r="G224" s="284"/>
      <c r="H224" s="153"/>
      <c r="I224" s="148"/>
      <c r="J224" s="266"/>
      <c r="K224" s="153"/>
      <c r="L224" s="178"/>
      <c r="M224" s="257"/>
      <c r="N224" s="1430"/>
      <c r="O224" s="126"/>
      <c r="AA224" s="167"/>
      <c r="AB224" s="1098"/>
      <c r="AC224" s="167"/>
      <c r="AD224" s="1098"/>
      <c r="AE224" s="167"/>
      <c r="AF224" s="1098"/>
      <c r="AG224" s="167"/>
      <c r="AH224" s="1216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7"/>
      <c r="BQ224" s="167"/>
      <c r="BR224" s="167"/>
      <c r="BS224" s="167"/>
      <c r="BT224" s="167"/>
      <c r="BU224" s="167"/>
      <c r="BV224" s="167"/>
      <c r="BW224" s="167"/>
      <c r="BX224" s="167"/>
      <c r="BY224" s="167"/>
    </row>
    <row r="225" spans="2:77">
      <c r="B225" s="167"/>
      <c r="C225" s="185"/>
      <c r="D225" s="167"/>
      <c r="E225" s="153"/>
      <c r="F225" s="148"/>
      <c r="G225" s="266"/>
      <c r="H225" s="153"/>
      <c r="I225" s="148"/>
      <c r="J225" s="266"/>
      <c r="K225" s="170"/>
      <c r="L225" s="171"/>
      <c r="M225" s="261"/>
      <c r="N225" s="1430"/>
      <c r="O225" s="126"/>
      <c r="AA225" s="167"/>
      <c r="AB225" s="1098"/>
      <c r="AC225" s="167"/>
      <c r="AD225" s="1098"/>
      <c r="AE225" s="167"/>
      <c r="AF225" s="1098"/>
      <c r="AG225" s="167"/>
      <c r="AH225" s="1216"/>
      <c r="AI225" s="186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7"/>
      <c r="BQ225" s="167"/>
      <c r="BR225" s="167"/>
      <c r="BS225" s="167"/>
      <c r="BT225" s="167"/>
      <c r="BU225" s="167"/>
      <c r="BV225" s="167"/>
      <c r="BW225" s="167"/>
      <c r="BX225" s="167"/>
      <c r="BY225" s="167"/>
    </row>
    <row r="226" spans="2:77">
      <c r="B226" s="167"/>
      <c r="C226" s="185"/>
      <c r="D226" s="167"/>
      <c r="E226" s="153"/>
      <c r="F226" s="148"/>
      <c r="G226" s="266"/>
      <c r="H226" s="153"/>
      <c r="I226" s="297"/>
      <c r="J226" s="229"/>
      <c r="K226" s="153"/>
      <c r="L226" s="181"/>
      <c r="M226" s="261"/>
      <c r="N226" s="1430"/>
      <c r="O226" s="126"/>
      <c r="AA226" s="167"/>
      <c r="AB226" s="1098"/>
      <c r="AC226" s="167"/>
      <c r="AD226" s="1098"/>
      <c r="AE226" s="167"/>
      <c r="AF226" s="1098"/>
      <c r="AG226" s="167"/>
      <c r="AH226" s="1216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7"/>
      <c r="BQ226" s="167"/>
      <c r="BR226" s="167"/>
      <c r="BS226" s="167"/>
      <c r="BT226" s="167"/>
      <c r="BU226" s="167"/>
      <c r="BV226" s="167"/>
      <c r="BW226" s="167"/>
      <c r="BX226" s="167"/>
      <c r="BY226" s="167"/>
    </row>
    <row r="227" spans="2:77">
      <c r="B227" s="167"/>
      <c r="C227" s="185"/>
      <c r="D227" s="167"/>
      <c r="E227" s="153"/>
      <c r="F227" s="148"/>
      <c r="G227" s="266"/>
      <c r="H227" s="188"/>
      <c r="I227" s="297"/>
      <c r="J227" s="229"/>
      <c r="K227" s="167"/>
      <c r="L227" s="167"/>
      <c r="M227" s="167"/>
      <c r="N227" s="1430"/>
      <c r="O227" s="126"/>
      <c r="AA227" s="167"/>
      <c r="AB227" s="1098"/>
      <c r="AC227" s="167"/>
      <c r="AD227" s="1098"/>
      <c r="AE227" s="167"/>
      <c r="AF227" s="1098"/>
      <c r="AG227" s="167"/>
      <c r="AH227" s="1216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7"/>
      <c r="BQ227" s="167"/>
      <c r="BR227" s="167"/>
      <c r="BS227" s="167"/>
      <c r="BT227" s="167"/>
      <c r="BU227" s="167"/>
      <c r="BV227" s="167"/>
      <c r="BW227" s="167"/>
      <c r="BX227" s="167"/>
      <c r="BY227" s="167"/>
    </row>
    <row r="228" spans="2:77">
      <c r="B228" s="167"/>
      <c r="C228" s="185"/>
      <c r="D228" s="167"/>
      <c r="E228" s="153"/>
      <c r="F228" s="166"/>
      <c r="G228" s="229"/>
      <c r="H228" s="167"/>
      <c r="I228" s="167"/>
      <c r="J228" s="167"/>
      <c r="K228" s="167"/>
      <c r="L228" s="167"/>
      <c r="M228" s="167"/>
      <c r="N228" s="1430"/>
      <c r="O228" s="126"/>
      <c r="AA228" s="167"/>
      <c r="AB228" s="1098"/>
      <c r="AC228" s="167"/>
      <c r="AD228" s="1098"/>
      <c r="AE228" s="167"/>
      <c r="AF228" s="1098"/>
      <c r="AG228" s="167"/>
      <c r="AH228" s="1216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7"/>
      <c r="BQ228" s="167"/>
      <c r="BR228" s="167"/>
      <c r="BS228" s="167"/>
      <c r="BT228" s="167"/>
      <c r="BU228" s="167"/>
      <c r="BV228" s="167"/>
      <c r="BW228" s="167"/>
      <c r="BX228" s="167"/>
      <c r="BY228" s="167"/>
    </row>
    <row r="229" spans="2:77">
      <c r="B229" s="186"/>
      <c r="C229" s="177"/>
      <c r="D229" s="177"/>
      <c r="E229" s="167"/>
      <c r="F229" s="167"/>
      <c r="G229" s="167"/>
      <c r="H229" s="167"/>
      <c r="I229" s="167"/>
      <c r="J229" s="167"/>
      <c r="K229" s="153"/>
      <c r="L229" s="148"/>
      <c r="M229" s="266"/>
      <c r="N229" s="1430"/>
      <c r="O229" s="126"/>
      <c r="AA229" s="167"/>
      <c r="AB229" s="1098"/>
      <c r="AC229" s="167"/>
      <c r="AD229" s="1098"/>
      <c r="AE229" s="167"/>
      <c r="AF229" s="1098"/>
      <c r="AG229" s="167"/>
      <c r="AH229" s="1216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7"/>
      <c r="BQ229" s="167"/>
      <c r="BR229" s="167"/>
      <c r="BS229" s="167"/>
      <c r="BT229" s="167"/>
      <c r="BU229" s="167"/>
      <c r="BV229" s="167"/>
      <c r="BW229" s="167"/>
      <c r="BX229" s="167"/>
      <c r="BY229" s="167"/>
    </row>
    <row r="230" spans="2:77">
      <c r="B230" s="186"/>
      <c r="C230" s="153"/>
      <c r="D230" s="148"/>
      <c r="E230" s="167"/>
      <c r="F230" s="167"/>
      <c r="G230" s="167"/>
      <c r="H230" s="167"/>
      <c r="I230" s="167"/>
      <c r="J230" s="167"/>
      <c r="K230" s="153"/>
      <c r="L230" s="148"/>
      <c r="M230" s="266"/>
      <c r="N230" s="1430"/>
      <c r="O230" s="126"/>
      <c r="AA230" s="167"/>
      <c r="AB230" s="1098"/>
      <c r="AC230" s="167"/>
      <c r="AD230" s="1098"/>
      <c r="AE230" s="167"/>
      <c r="AF230" s="1098"/>
      <c r="AG230" s="167"/>
      <c r="AH230" s="1216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7"/>
      <c r="BQ230" s="167"/>
      <c r="BR230" s="167"/>
      <c r="BS230" s="167"/>
      <c r="BT230" s="167"/>
      <c r="BU230" s="167"/>
      <c r="BV230" s="167"/>
      <c r="BW230" s="167"/>
      <c r="BX230" s="167"/>
      <c r="BY230" s="167"/>
    </row>
    <row r="231" spans="2:77">
      <c r="B231" s="186"/>
      <c r="C231" s="153"/>
      <c r="D231" s="148"/>
      <c r="E231" s="167"/>
      <c r="F231" s="167"/>
      <c r="G231" s="167"/>
      <c r="H231" s="167"/>
      <c r="I231" s="167"/>
      <c r="J231" s="167"/>
      <c r="K231" s="153"/>
      <c r="L231" s="148"/>
      <c r="M231" s="266"/>
      <c r="N231" s="1430"/>
      <c r="O231" s="126"/>
      <c r="AA231" s="167"/>
      <c r="AB231" s="1098"/>
      <c r="AC231" s="167"/>
      <c r="AD231" s="1098"/>
      <c r="AE231" s="167"/>
      <c r="AF231" s="1098"/>
      <c r="AG231" s="167"/>
      <c r="AH231" s="1216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7"/>
      <c r="BQ231" s="167"/>
      <c r="BR231" s="167"/>
      <c r="BS231" s="167"/>
      <c r="BT231" s="167"/>
      <c r="BU231" s="167"/>
      <c r="BV231" s="167"/>
      <c r="BW231" s="167"/>
      <c r="BX231" s="167"/>
      <c r="BY231" s="167"/>
    </row>
    <row r="232" spans="2:77">
      <c r="B232" s="186"/>
      <c r="C232" s="153"/>
      <c r="D232" s="148"/>
      <c r="E232" s="167"/>
      <c r="F232" s="167"/>
      <c r="G232" s="167"/>
      <c r="H232" s="167"/>
      <c r="I232" s="167"/>
      <c r="J232" s="167"/>
      <c r="K232" s="153"/>
      <c r="L232" s="181"/>
      <c r="M232" s="261"/>
      <c r="N232" s="1430"/>
      <c r="O232" s="126"/>
      <c r="AA232" s="167"/>
      <c r="AB232" s="1098"/>
      <c r="AC232" s="167"/>
      <c r="AD232" s="1098"/>
      <c r="AE232" s="167"/>
      <c r="AF232" s="1098"/>
      <c r="AG232" s="167"/>
      <c r="AH232" s="1216"/>
      <c r="AI232" s="153"/>
      <c r="AJ232" s="148"/>
      <c r="AK232" s="245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7"/>
      <c r="BQ232" s="167"/>
      <c r="BR232" s="167"/>
      <c r="BS232" s="167"/>
      <c r="BT232" s="167"/>
      <c r="BU232" s="167"/>
      <c r="BV232" s="167"/>
      <c r="BW232" s="167"/>
      <c r="BX232" s="167"/>
      <c r="BY232" s="167"/>
    </row>
    <row r="233" spans="2:77">
      <c r="B233" s="186"/>
      <c r="C233" s="153"/>
      <c r="D233" s="148"/>
      <c r="E233" s="167"/>
      <c r="F233" s="167"/>
      <c r="G233" s="167"/>
      <c r="H233" s="167"/>
      <c r="I233" s="167"/>
      <c r="J233" s="167"/>
      <c r="K233" s="170"/>
      <c r="L233" s="173"/>
      <c r="M233" s="267"/>
      <c r="N233" s="1430"/>
      <c r="O233" s="126"/>
      <c r="AA233" s="167"/>
      <c r="AB233" s="1098"/>
      <c r="AC233" s="167"/>
      <c r="AD233" s="1098"/>
      <c r="AE233" s="167"/>
      <c r="AF233" s="1098"/>
      <c r="AG233" s="167"/>
      <c r="AH233" s="1216"/>
      <c r="AI233" s="217"/>
      <c r="AJ233" s="148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7"/>
      <c r="BQ233" s="167"/>
      <c r="BR233" s="167"/>
      <c r="BS233" s="167"/>
      <c r="BT233" s="167"/>
      <c r="BU233" s="167"/>
      <c r="BV233" s="167"/>
      <c r="BW233" s="167"/>
      <c r="BX233" s="167"/>
      <c r="BY233" s="167"/>
    </row>
    <row r="234" spans="2:77">
      <c r="B234" s="190"/>
      <c r="C234" s="269"/>
      <c r="D234" s="148"/>
      <c r="E234" s="167"/>
      <c r="F234" s="167"/>
      <c r="G234" s="167"/>
      <c r="H234" s="167"/>
      <c r="I234" s="167"/>
      <c r="J234" s="167"/>
      <c r="K234" s="170"/>
      <c r="L234" s="171"/>
      <c r="M234" s="287"/>
      <c r="N234" s="1430"/>
      <c r="O234" s="126"/>
      <c r="AA234" s="167"/>
      <c r="AB234" s="1098"/>
      <c r="AC234" s="167"/>
      <c r="AD234" s="1098"/>
      <c r="AE234" s="167"/>
      <c r="AF234" s="1098"/>
      <c r="AG234" s="167"/>
      <c r="AH234" s="1216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7"/>
      <c r="BQ234" s="167"/>
      <c r="BR234" s="167"/>
      <c r="BS234" s="167"/>
      <c r="BT234" s="167"/>
      <c r="BU234" s="167"/>
      <c r="BV234" s="167"/>
      <c r="BW234" s="167"/>
      <c r="BX234" s="167"/>
      <c r="BY234" s="167"/>
    </row>
    <row r="235" spans="2:77" ht="15.6">
      <c r="B235" s="167"/>
      <c r="C235" s="185"/>
      <c r="D235" s="167"/>
      <c r="E235" s="167"/>
      <c r="F235" s="167"/>
      <c r="G235" s="167"/>
      <c r="H235" s="167"/>
      <c r="I235" s="167"/>
      <c r="J235" s="167"/>
      <c r="K235" s="153"/>
      <c r="L235" s="178"/>
      <c r="M235" s="257"/>
      <c r="N235" s="1430"/>
      <c r="O235" s="126"/>
      <c r="W235" s="75"/>
      <c r="X235" s="21"/>
      <c r="AA235" s="167"/>
      <c r="AB235" s="1098"/>
      <c r="AC235" s="167"/>
      <c r="AD235" s="1098"/>
      <c r="AE235" s="167"/>
      <c r="AF235" s="1098"/>
      <c r="AG235" s="167"/>
      <c r="AH235" s="1216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7"/>
      <c r="BQ235" s="167"/>
      <c r="BR235" s="167"/>
      <c r="BS235" s="167"/>
      <c r="BT235" s="167"/>
      <c r="BU235" s="167"/>
      <c r="BV235" s="167"/>
      <c r="BW235" s="167"/>
      <c r="BX235" s="167"/>
      <c r="BY235" s="167"/>
    </row>
    <row r="236" spans="2:77" ht="15.6">
      <c r="B236" s="167"/>
      <c r="C236" s="167"/>
      <c r="D236" s="167"/>
      <c r="E236" s="167"/>
      <c r="F236" s="167"/>
      <c r="G236" s="167"/>
      <c r="H236" s="167"/>
      <c r="I236" s="167"/>
      <c r="J236" s="167"/>
      <c r="K236" s="167"/>
      <c r="L236" s="167"/>
      <c r="M236" s="167"/>
      <c r="N236" s="1430"/>
      <c r="O236" s="126"/>
      <c r="W236" s="75"/>
      <c r="X236" s="21"/>
      <c r="AA236" s="167"/>
      <c r="AB236" s="1098"/>
      <c r="AC236" s="167"/>
      <c r="AD236" s="1098"/>
      <c r="AE236" s="167"/>
      <c r="AF236" s="1098"/>
      <c r="AG236" s="167"/>
      <c r="AH236" s="1216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7"/>
      <c r="BQ236" s="167"/>
      <c r="BR236" s="167"/>
      <c r="BS236" s="167"/>
      <c r="BT236" s="167"/>
      <c r="BU236" s="167"/>
      <c r="BV236" s="167"/>
      <c r="BW236" s="167"/>
      <c r="BX236" s="167"/>
      <c r="BY236" s="167"/>
    </row>
    <row r="237" spans="2:77" ht="15.6">
      <c r="B237" s="167"/>
      <c r="C237" s="185"/>
      <c r="D237" s="167"/>
      <c r="E237" s="167"/>
      <c r="F237" s="167"/>
      <c r="G237" s="167"/>
      <c r="H237" s="167"/>
      <c r="I237" s="167"/>
      <c r="J237" s="167"/>
      <c r="K237" s="167"/>
      <c r="L237" s="167"/>
      <c r="M237" s="167"/>
      <c r="N237" s="1430"/>
      <c r="O237" s="126"/>
      <c r="W237" s="57"/>
      <c r="X237" s="21"/>
      <c r="AA237" s="167"/>
      <c r="AB237" s="1098"/>
      <c r="AC237" s="167"/>
      <c r="AD237" s="1098"/>
      <c r="AE237" s="167"/>
      <c r="AF237" s="1098"/>
      <c r="AG237" s="167"/>
      <c r="AH237" s="1216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7"/>
      <c r="BQ237" s="167"/>
      <c r="BR237" s="167"/>
      <c r="BS237" s="167"/>
      <c r="BT237" s="167"/>
      <c r="BU237" s="167"/>
      <c r="BV237" s="167"/>
      <c r="BW237" s="167"/>
      <c r="BX237" s="167"/>
      <c r="BY237" s="167"/>
    </row>
    <row r="238" spans="2:77">
      <c r="B238" s="167"/>
      <c r="C238" s="185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1430"/>
      <c r="O238" s="126"/>
      <c r="AA238" s="167"/>
      <c r="AB238" s="1098"/>
      <c r="AC238" s="167"/>
      <c r="AD238" s="1098"/>
      <c r="AE238" s="167"/>
      <c r="AF238" s="1098"/>
      <c r="AG238" s="167"/>
      <c r="AH238" s="1216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7"/>
      <c r="BQ238" s="167"/>
      <c r="BR238" s="167"/>
      <c r="BS238" s="167"/>
      <c r="BT238" s="167"/>
      <c r="BU238" s="167"/>
      <c r="BV238" s="167"/>
      <c r="BW238" s="167"/>
      <c r="BX238" s="167"/>
      <c r="BY238" s="167"/>
    </row>
    <row r="239" spans="2:77">
      <c r="B239" s="167"/>
      <c r="C239" s="185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1430"/>
      <c r="O239" s="126"/>
      <c r="AA239" s="167"/>
      <c r="AB239" s="1098"/>
      <c r="AC239" s="167"/>
      <c r="AD239" s="1098"/>
      <c r="AE239" s="167"/>
      <c r="AF239" s="1098"/>
      <c r="AG239" s="167"/>
      <c r="AH239" s="1216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7"/>
      <c r="BQ239" s="167"/>
      <c r="BR239" s="167"/>
      <c r="BS239" s="167"/>
      <c r="BT239" s="167"/>
      <c r="BU239" s="167"/>
      <c r="BV239" s="167"/>
      <c r="BW239" s="167"/>
      <c r="BX239" s="167"/>
      <c r="BY239" s="167"/>
    </row>
    <row r="240" spans="2:77">
      <c r="B240" s="167"/>
      <c r="C240" s="185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1430"/>
      <c r="O240" s="126"/>
      <c r="AA240" s="167"/>
      <c r="AB240" s="1098"/>
      <c r="AC240" s="167"/>
      <c r="AD240" s="1098"/>
      <c r="AE240" s="167"/>
      <c r="AF240" s="1098"/>
      <c r="AG240" s="167"/>
      <c r="AH240" s="1216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7"/>
      <c r="BQ240" s="167"/>
      <c r="BR240" s="167"/>
      <c r="BS240" s="167"/>
      <c r="BT240" s="167"/>
      <c r="BU240" s="167"/>
      <c r="BV240" s="167"/>
      <c r="BW240" s="167"/>
      <c r="BX240" s="167"/>
      <c r="BY240" s="167"/>
    </row>
    <row r="241" spans="2:77">
      <c r="B241" s="167"/>
      <c r="C241" s="185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1430"/>
      <c r="O241" s="126"/>
      <c r="AA241" s="167"/>
      <c r="AB241" s="1098"/>
      <c r="AC241" s="167"/>
      <c r="AD241" s="1098"/>
      <c r="AE241" s="167"/>
      <c r="AF241" s="1098"/>
      <c r="AG241" s="167"/>
      <c r="AH241" s="1216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7"/>
      <c r="BQ241" s="167"/>
      <c r="BR241" s="167"/>
      <c r="BS241" s="167"/>
      <c r="BT241" s="167"/>
      <c r="BU241" s="167"/>
      <c r="BV241" s="167"/>
      <c r="BW241" s="167"/>
      <c r="BX241" s="167"/>
      <c r="BY241" s="167"/>
    </row>
    <row r="242" spans="2:77" ht="15.6">
      <c r="B242" s="167"/>
      <c r="C242" s="288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1430"/>
      <c r="O242" s="126"/>
      <c r="AA242" s="167"/>
      <c r="AB242" s="1098"/>
      <c r="AC242" s="167"/>
      <c r="AD242" s="1098"/>
      <c r="AE242" s="167"/>
      <c r="AF242" s="1098"/>
      <c r="AG242" s="167"/>
      <c r="AH242" s="1216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7"/>
      <c r="BQ242" s="167"/>
      <c r="BR242" s="167"/>
      <c r="BS242" s="167"/>
      <c r="BT242" s="167"/>
      <c r="BU242" s="167"/>
      <c r="BV242" s="167"/>
      <c r="BW242" s="167"/>
      <c r="BX242" s="167"/>
      <c r="BY242" s="167"/>
    </row>
    <row r="243" spans="2:77">
      <c r="B243" s="167"/>
      <c r="C243" s="185"/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1430"/>
      <c r="O243" s="126"/>
      <c r="AA243" s="167"/>
      <c r="AB243" s="1098"/>
      <c r="AC243" s="167"/>
      <c r="AD243" s="1098"/>
      <c r="AE243" s="167"/>
      <c r="AF243" s="1098"/>
      <c r="AG243" s="167"/>
      <c r="AH243" s="1216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7"/>
      <c r="BQ243" s="167"/>
      <c r="BR243" s="167"/>
      <c r="BS243" s="167"/>
      <c r="BT243" s="167"/>
      <c r="BU243" s="167"/>
      <c r="BV243" s="167"/>
      <c r="BW243" s="167"/>
      <c r="BX243" s="167"/>
      <c r="BY243" s="167"/>
    </row>
    <row r="244" spans="2:77">
      <c r="B244" s="167"/>
      <c r="C244" s="185"/>
      <c r="D244" s="167"/>
      <c r="E244" s="167"/>
      <c r="F244" s="167"/>
      <c r="G244" s="167"/>
      <c r="H244" s="167"/>
      <c r="I244" s="167"/>
      <c r="J244" s="167"/>
      <c r="K244" s="167"/>
      <c r="L244" s="167"/>
      <c r="M244" s="167"/>
      <c r="N244" s="1430"/>
      <c r="O244" s="126"/>
      <c r="AA244" s="167"/>
      <c r="AB244" s="1098"/>
      <c r="AC244" s="167"/>
      <c r="AD244" s="1098"/>
      <c r="AE244" s="167"/>
      <c r="AF244" s="1098"/>
      <c r="AG244" s="167"/>
      <c r="AH244" s="1216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7"/>
      <c r="BQ244" s="167"/>
      <c r="BR244" s="167"/>
      <c r="BS244" s="167"/>
      <c r="BT244" s="167"/>
      <c r="BU244" s="167"/>
      <c r="BV244" s="167"/>
      <c r="BW244" s="167"/>
      <c r="BX244" s="167"/>
      <c r="BY244" s="167"/>
    </row>
    <row r="245" spans="2:77">
      <c r="B245" s="167"/>
      <c r="C245" s="185"/>
      <c r="D245" s="167"/>
      <c r="E245" s="167"/>
      <c r="F245" s="167"/>
      <c r="G245" s="167"/>
      <c r="H245" s="167"/>
      <c r="I245" s="167"/>
      <c r="J245" s="167"/>
      <c r="K245" s="167"/>
      <c r="L245" s="167"/>
      <c r="M245" s="167"/>
      <c r="N245" s="1430"/>
      <c r="O245" s="126"/>
      <c r="AA245" s="167"/>
      <c r="AB245" s="1098"/>
      <c r="AC245" s="167"/>
      <c r="AD245" s="1098"/>
      <c r="AE245" s="167"/>
      <c r="AF245" s="1098"/>
      <c r="AG245" s="167"/>
      <c r="AH245" s="1216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7"/>
      <c r="BQ245" s="167"/>
      <c r="BR245" s="167"/>
      <c r="BS245" s="167"/>
      <c r="BT245" s="167"/>
      <c r="BU245" s="167"/>
      <c r="BV245" s="167"/>
      <c r="BW245" s="167"/>
      <c r="BX245" s="167"/>
      <c r="BY245" s="167"/>
    </row>
    <row r="246" spans="2:77">
      <c r="B246" s="167"/>
      <c r="C246" s="185"/>
      <c r="D246" s="167"/>
      <c r="E246" s="167"/>
      <c r="F246" s="167"/>
      <c r="G246" s="167"/>
      <c r="H246" s="167"/>
      <c r="I246" s="167"/>
      <c r="J246" s="167"/>
      <c r="K246" s="167"/>
      <c r="L246" s="167"/>
      <c r="M246" s="167"/>
      <c r="N246" s="1430"/>
      <c r="O246" s="126"/>
      <c r="AA246" s="167"/>
      <c r="AB246" s="1098"/>
      <c r="AC246" s="167"/>
      <c r="AD246" s="1098"/>
      <c r="AE246" s="167"/>
      <c r="AF246" s="1098"/>
      <c r="AG246" s="167"/>
      <c r="AH246" s="1216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7"/>
      <c r="BQ246" s="167"/>
      <c r="BR246" s="167"/>
      <c r="BS246" s="167"/>
      <c r="BT246" s="167"/>
      <c r="BU246" s="167"/>
      <c r="BV246" s="167"/>
      <c r="BW246" s="167"/>
      <c r="BX246" s="167"/>
      <c r="BY246" s="167"/>
    </row>
    <row r="247" spans="2:77">
      <c r="B247" s="167"/>
      <c r="C247" s="185"/>
      <c r="D247" s="167"/>
      <c r="E247" s="167"/>
      <c r="F247" s="167"/>
      <c r="G247" s="167"/>
      <c r="H247" s="167"/>
      <c r="I247" s="167"/>
      <c r="J247" s="167"/>
      <c r="K247" s="167"/>
      <c r="L247" s="167"/>
      <c r="M247" s="167"/>
      <c r="N247" s="1430"/>
      <c r="O247" s="126"/>
      <c r="AA247" s="167"/>
      <c r="AB247" s="1098"/>
      <c r="AC247" s="167"/>
      <c r="AD247" s="1098"/>
      <c r="AE247" s="167"/>
      <c r="AF247" s="1098"/>
      <c r="AG247" s="167"/>
      <c r="AH247" s="1216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7"/>
      <c r="BQ247" s="167"/>
      <c r="BR247" s="167"/>
      <c r="BS247" s="167"/>
      <c r="BT247" s="167"/>
      <c r="BU247" s="167"/>
      <c r="BV247" s="167"/>
      <c r="BW247" s="167"/>
      <c r="BX247" s="167"/>
      <c r="BY247" s="167"/>
    </row>
    <row r="248" spans="2:77">
      <c r="B248" s="167"/>
      <c r="C248" s="185"/>
      <c r="D248" s="167"/>
      <c r="E248" s="167"/>
      <c r="F248" s="167"/>
      <c r="G248" s="167"/>
      <c r="H248" s="167"/>
      <c r="I248" s="167"/>
      <c r="J248" s="167"/>
      <c r="K248" s="167"/>
      <c r="L248" s="167"/>
      <c r="M248" s="167"/>
      <c r="N248" s="1430"/>
      <c r="O248" s="126"/>
      <c r="AA248" s="167"/>
      <c r="AB248" s="1098"/>
      <c r="AC248" s="167"/>
      <c r="AD248" s="1098"/>
      <c r="AE248" s="167"/>
      <c r="AF248" s="1098"/>
      <c r="AG248" s="167"/>
      <c r="AH248" s="1216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7"/>
      <c r="BQ248" s="167"/>
      <c r="BR248" s="167"/>
      <c r="BS248" s="167"/>
      <c r="BT248" s="167"/>
      <c r="BU248" s="167"/>
      <c r="BV248" s="167"/>
      <c r="BW248" s="167"/>
      <c r="BX248" s="167"/>
      <c r="BY248" s="167"/>
    </row>
    <row r="249" spans="2:77">
      <c r="B249" s="167"/>
      <c r="C249" s="185"/>
      <c r="D249" s="167"/>
      <c r="E249" s="167"/>
      <c r="F249" s="167"/>
      <c r="G249" s="167"/>
      <c r="H249" s="167"/>
      <c r="I249" s="167"/>
      <c r="J249" s="167"/>
      <c r="K249" s="167"/>
      <c r="L249" s="167"/>
      <c r="M249" s="167"/>
      <c r="N249" s="1430"/>
      <c r="O249" s="126"/>
      <c r="AA249" s="167"/>
      <c r="AB249" s="1098"/>
      <c r="AC249" s="167"/>
      <c r="AD249" s="1098"/>
      <c r="AE249" s="167"/>
      <c r="AF249" s="1098"/>
      <c r="AG249" s="167"/>
      <c r="AH249" s="1216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7"/>
      <c r="BQ249" s="167"/>
      <c r="BR249" s="167"/>
      <c r="BS249" s="167"/>
      <c r="BT249" s="167"/>
      <c r="BU249" s="167"/>
      <c r="BV249" s="167"/>
      <c r="BW249" s="167"/>
      <c r="BX249" s="167"/>
      <c r="BY249" s="167"/>
    </row>
    <row r="250" spans="2:77">
      <c r="B250" s="167"/>
      <c r="C250" s="185"/>
      <c r="D250" s="167"/>
      <c r="E250" s="167"/>
      <c r="F250" s="167"/>
      <c r="G250" s="167"/>
      <c r="H250" s="167"/>
      <c r="I250" s="167"/>
      <c r="J250" s="167"/>
      <c r="K250" s="167"/>
      <c r="L250" s="167"/>
      <c r="M250" s="167"/>
      <c r="N250" s="1430"/>
      <c r="O250" s="126"/>
      <c r="AA250" s="167"/>
      <c r="AB250" s="1098"/>
      <c r="AC250" s="167"/>
      <c r="AD250" s="1098"/>
      <c r="AE250" s="167"/>
      <c r="AF250" s="1098"/>
      <c r="AG250" s="167"/>
      <c r="AH250" s="1216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7"/>
      <c r="BQ250" s="167"/>
      <c r="BR250" s="167"/>
      <c r="BS250" s="167"/>
      <c r="BT250" s="167"/>
      <c r="BU250" s="167"/>
      <c r="BV250" s="167"/>
      <c r="BW250" s="167"/>
      <c r="BX250" s="167"/>
      <c r="BY250" s="167"/>
    </row>
    <row r="251" spans="2:77">
      <c r="B251" s="167"/>
      <c r="C251" s="185"/>
      <c r="D251" s="167"/>
      <c r="E251" s="167"/>
      <c r="F251" s="167"/>
      <c r="G251" s="167"/>
      <c r="H251" s="167"/>
      <c r="I251" s="167"/>
      <c r="J251" s="167"/>
      <c r="K251" s="167"/>
      <c r="L251" s="167"/>
      <c r="M251" s="167"/>
      <c r="N251" s="1430"/>
      <c r="O251" s="126"/>
      <c r="AA251" s="167"/>
      <c r="AB251" s="1098"/>
      <c r="AC251" s="167"/>
      <c r="AD251" s="1098"/>
      <c r="AE251" s="167"/>
      <c r="AF251" s="1098"/>
      <c r="AG251" s="167"/>
      <c r="AH251" s="1216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7"/>
      <c r="BQ251" s="167"/>
      <c r="BR251" s="167"/>
      <c r="BS251" s="167"/>
      <c r="BT251" s="167"/>
      <c r="BU251" s="167"/>
      <c r="BV251" s="167"/>
      <c r="BW251" s="167"/>
      <c r="BX251" s="167"/>
      <c r="BY251" s="167"/>
    </row>
    <row r="252" spans="2:77">
      <c r="B252" s="167"/>
      <c r="C252" s="185"/>
      <c r="D252" s="167"/>
      <c r="E252" s="167"/>
      <c r="F252" s="167"/>
      <c r="G252" s="167"/>
      <c r="H252" s="167"/>
      <c r="I252" s="167"/>
      <c r="J252" s="167"/>
      <c r="K252" s="167"/>
      <c r="L252" s="167"/>
      <c r="M252" s="167"/>
      <c r="N252" s="1430"/>
      <c r="O252" s="126"/>
      <c r="AA252" s="167"/>
      <c r="AB252" s="1098"/>
      <c r="AC252" s="167"/>
      <c r="AD252" s="1098"/>
      <c r="AE252" s="167"/>
      <c r="AF252" s="1098"/>
      <c r="AG252" s="167"/>
      <c r="AH252" s="1216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7"/>
      <c r="BQ252" s="167"/>
      <c r="BR252" s="167"/>
      <c r="BS252" s="167"/>
      <c r="BT252" s="167"/>
      <c r="BU252" s="167"/>
      <c r="BV252" s="167"/>
      <c r="BW252" s="167"/>
      <c r="BX252" s="167"/>
      <c r="BY252" s="167"/>
    </row>
    <row r="253" spans="2:77">
      <c r="B253" s="167"/>
      <c r="C253" s="167"/>
      <c r="D253" s="185"/>
      <c r="E253" s="167"/>
      <c r="F253" s="167"/>
      <c r="G253" s="167"/>
      <c r="H253" s="167"/>
      <c r="I253" s="167"/>
      <c r="J253" s="167"/>
      <c r="K253" s="218"/>
      <c r="L253" s="167"/>
      <c r="M253" s="167"/>
      <c r="N253" s="1430"/>
      <c r="O253" s="126"/>
      <c r="AA253" s="167"/>
      <c r="AB253" s="1098"/>
      <c r="AC253" s="167"/>
      <c r="AD253" s="1098"/>
      <c r="AE253" s="167"/>
      <c r="AF253" s="1098"/>
      <c r="AG253" s="167"/>
      <c r="AH253" s="1216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7"/>
      <c r="BQ253" s="167"/>
      <c r="BR253" s="167"/>
      <c r="BS253" s="167"/>
      <c r="BT253" s="167"/>
      <c r="BU253" s="167"/>
      <c r="BV253" s="167"/>
      <c r="BW253" s="167"/>
      <c r="BX253" s="167"/>
      <c r="BY253" s="167"/>
    </row>
    <row r="254" spans="2:77" ht="15.6">
      <c r="B254" s="193"/>
      <c r="C254" s="167"/>
      <c r="D254" s="167"/>
      <c r="E254" s="167"/>
      <c r="F254" s="167"/>
      <c r="G254" s="167"/>
      <c r="H254" s="167"/>
      <c r="I254" s="167"/>
      <c r="J254" s="167"/>
      <c r="K254" s="289"/>
      <c r="L254" s="290"/>
      <c r="M254" s="284"/>
      <c r="N254" s="1430"/>
      <c r="O254" s="126"/>
      <c r="AA254" s="167"/>
      <c r="AB254" s="1098"/>
      <c r="AC254" s="167"/>
      <c r="AD254" s="1098"/>
      <c r="AE254" s="167"/>
      <c r="AF254" s="1098"/>
      <c r="AG254" s="167"/>
      <c r="AH254" s="1216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7"/>
      <c r="BQ254" s="167"/>
      <c r="BR254" s="167"/>
      <c r="BS254" s="167"/>
      <c r="BT254" s="167"/>
      <c r="BU254" s="167"/>
      <c r="BV254" s="167"/>
      <c r="BW254" s="167"/>
      <c r="BX254" s="167"/>
      <c r="BY254" s="167"/>
    </row>
    <row r="255" spans="2:77">
      <c r="B255" s="167"/>
      <c r="C255" s="185"/>
      <c r="D255" s="167"/>
      <c r="E255" s="167"/>
      <c r="F255" s="167"/>
      <c r="G255" s="167"/>
      <c r="H255" s="167"/>
      <c r="I255" s="167"/>
      <c r="J255" s="167"/>
      <c r="K255" s="153"/>
      <c r="L255" s="148"/>
      <c r="M255" s="266"/>
      <c r="N255" s="1430"/>
      <c r="O255" s="126"/>
      <c r="W255" s="75"/>
      <c r="X255" s="602"/>
      <c r="Y255" s="1"/>
      <c r="AA255" s="167"/>
      <c r="AB255" s="1098"/>
      <c r="AC255" s="167"/>
      <c r="AD255" s="1098"/>
      <c r="AE255" s="167"/>
      <c r="AF255" s="1098"/>
      <c r="AG255" s="167"/>
      <c r="AH255" s="1216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7"/>
      <c r="BQ255" s="167"/>
      <c r="BR255" s="167"/>
      <c r="BS255" s="167"/>
      <c r="BT255" s="167"/>
      <c r="BU255" s="167"/>
      <c r="BV255" s="167"/>
      <c r="BW255" s="167"/>
      <c r="BX255" s="167"/>
      <c r="BY255" s="167"/>
    </row>
    <row r="256" spans="2:77">
      <c r="B256" s="167"/>
      <c r="C256" s="185"/>
      <c r="D256" s="167"/>
      <c r="E256" s="167"/>
      <c r="F256" s="167"/>
      <c r="G256" s="167"/>
      <c r="H256" s="167"/>
      <c r="I256" s="167"/>
      <c r="J256" s="167"/>
      <c r="K256" s="153"/>
      <c r="L256" s="148"/>
      <c r="M256" s="266"/>
      <c r="N256" s="1430"/>
      <c r="O256" s="126"/>
      <c r="W256" s="58"/>
      <c r="X256" s="626"/>
      <c r="Y256" s="1"/>
      <c r="AA256" s="167"/>
      <c r="AB256" s="1098"/>
      <c r="AC256" s="167"/>
      <c r="AD256" s="1098"/>
      <c r="AE256" s="167"/>
      <c r="AF256" s="1098"/>
      <c r="AG256" s="167"/>
      <c r="AH256" s="1216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7"/>
      <c r="BQ256" s="167"/>
      <c r="BR256" s="167"/>
      <c r="BS256" s="167"/>
      <c r="BT256" s="167"/>
      <c r="BU256" s="167"/>
      <c r="BV256" s="167"/>
      <c r="BW256" s="167"/>
      <c r="BX256" s="167"/>
      <c r="BY256" s="167"/>
    </row>
    <row r="257" spans="2:77">
      <c r="B257" s="167"/>
      <c r="C257" s="185"/>
      <c r="D257" s="167"/>
      <c r="E257" s="167"/>
      <c r="F257" s="167"/>
      <c r="G257" s="167"/>
      <c r="H257" s="167"/>
      <c r="I257" s="167"/>
      <c r="J257" s="167"/>
      <c r="K257" s="153"/>
      <c r="L257" s="148"/>
      <c r="M257" s="266"/>
      <c r="N257" s="1430"/>
      <c r="O257" s="126"/>
      <c r="W257" s="58"/>
      <c r="X257" s="626"/>
      <c r="Y257" s="1"/>
      <c r="AA257" s="167"/>
      <c r="AB257" s="1098"/>
      <c r="AC257" s="167"/>
      <c r="AD257" s="1098"/>
      <c r="AE257" s="167"/>
      <c r="AF257" s="1098"/>
      <c r="AG257" s="167"/>
      <c r="AH257" s="1216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7"/>
      <c r="BQ257" s="167"/>
      <c r="BR257" s="167"/>
      <c r="BS257" s="167"/>
      <c r="BT257" s="167"/>
      <c r="BU257" s="167"/>
      <c r="BV257" s="167"/>
      <c r="BW257" s="167"/>
      <c r="BX257" s="167"/>
      <c r="BY257" s="167"/>
    </row>
    <row r="258" spans="2:77">
      <c r="B258" s="167"/>
      <c r="C258" s="185"/>
      <c r="D258" s="167"/>
      <c r="E258" s="167"/>
      <c r="F258" s="167"/>
      <c r="G258" s="167"/>
      <c r="H258" s="167"/>
      <c r="I258" s="167"/>
      <c r="J258" s="167"/>
      <c r="K258" s="153"/>
      <c r="L258" s="166"/>
      <c r="M258" s="229"/>
      <c r="N258" s="1430"/>
      <c r="O258" s="126"/>
      <c r="W258" s="58"/>
      <c r="X258" s="626"/>
      <c r="Y258" s="1"/>
      <c r="AA258" s="167"/>
      <c r="AB258" s="1098"/>
      <c r="AC258" s="167"/>
      <c r="AD258" s="1098"/>
      <c r="AE258" s="167"/>
      <c r="AF258" s="1098"/>
      <c r="AG258" s="167"/>
      <c r="AH258" s="1216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7"/>
      <c r="BQ258" s="167"/>
      <c r="BR258" s="167"/>
      <c r="BS258" s="167"/>
      <c r="BT258" s="167"/>
      <c r="BU258" s="167"/>
      <c r="BV258" s="167"/>
      <c r="BW258" s="167"/>
      <c r="BX258" s="167"/>
      <c r="BY258" s="167"/>
    </row>
    <row r="259" spans="2:77" ht="15.6">
      <c r="B259" s="167"/>
      <c r="C259" s="185"/>
      <c r="D259" s="167"/>
      <c r="E259" s="167"/>
      <c r="F259" s="126"/>
      <c r="G259" s="126"/>
      <c r="H259" s="126"/>
      <c r="I259" s="126"/>
      <c r="J259" s="126"/>
      <c r="K259" s="167"/>
      <c r="L259" s="167"/>
      <c r="M259" s="167"/>
      <c r="N259" s="1430"/>
      <c r="O259" s="126"/>
      <c r="W259" s="75"/>
      <c r="X259" s="21"/>
      <c r="Y259" s="1"/>
      <c r="AA259" s="167"/>
      <c r="AB259" s="1098"/>
      <c r="AC259" s="167"/>
      <c r="AD259" s="1098"/>
      <c r="AE259" s="167"/>
      <c r="AF259" s="1098"/>
      <c r="AG259" s="167"/>
      <c r="AH259" s="1216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7"/>
      <c r="BQ259" s="167"/>
      <c r="BR259" s="167"/>
      <c r="BS259" s="167"/>
      <c r="BT259" s="167"/>
      <c r="BU259" s="167"/>
      <c r="BV259" s="167"/>
      <c r="BW259" s="167"/>
      <c r="BX259" s="167"/>
      <c r="BY259" s="167"/>
    </row>
    <row r="260" spans="2:77" ht="15.6">
      <c r="B260" s="167"/>
      <c r="C260" s="185"/>
      <c r="D260" s="167"/>
      <c r="E260" s="167"/>
      <c r="F260" s="126"/>
      <c r="G260" s="126"/>
      <c r="H260" s="126"/>
      <c r="I260" s="126"/>
      <c r="J260" s="126"/>
      <c r="K260" s="167"/>
      <c r="L260" s="167"/>
      <c r="M260" s="167"/>
      <c r="N260" s="1430"/>
      <c r="O260" s="126"/>
      <c r="W260" s="75"/>
      <c r="X260" s="21"/>
      <c r="Y260" s="1"/>
      <c r="AA260" s="167"/>
      <c r="AB260" s="1098"/>
      <c r="AC260" s="167"/>
      <c r="AD260" s="1098"/>
      <c r="AE260" s="167"/>
      <c r="AF260" s="1098"/>
      <c r="AG260" s="167"/>
      <c r="AH260" s="1216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7"/>
      <c r="BQ260" s="167"/>
      <c r="BR260" s="167"/>
      <c r="BS260" s="167"/>
      <c r="BT260" s="167"/>
      <c r="BU260" s="167"/>
      <c r="BV260" s="167"/>
      <c r="BW260" s="167"/>
      <c r="BX260" s="167"/>
      <c r="BY260" s="167"/>
    </row>
    <row r="261" spans="2:77" ht="15.6">
      <c r="B261" s="126"/>
      <c r="C261" s="213"/>
      <c r="D261" s="167"/>
      <c r="E261" s="167"/>
      <c r="F261" s="167"/>
      <c r="G261" s="167"/>
      <c r="H261" s="167"/>
      <c r="I261" s="167"/>
      <c r="J261" s="167"/>
      <c r="K261" s="126"/>
      <c r="L261" s="126"/>
      <c r="M261" s="126"/>
      <c r="N261" s="1430"/>
      <c r="O261" s="126"/>
      <c r="W261" s="75"/>
      <c r="X261" s="21"/>
      <c r="AA261" s="167"/>
      <c r="AB261" s="1098"/>
      <c r="AC261" s="167"/>
      <c r="AD261" s="1098"/>
      <c r="AE261" s="167"/>
      <c r="AF261" s="1098"/>
      <c r="AG261" s="167"/>
      <c r="AH261" s="1216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7"/>
      <c r="BQ261" s="167"/>
      <c r="BR261" s="167"/>
      <c r="BS261" s="167"/>
      <c r="BT261" s="167"/>
      <c r="BU261" s="167"/>
      <c r="BV261" s="167"/>
      <c r="BW261" s="167"/>
      <c r="BX261" s="167"/>
      <c r="BY261" s="167"/>
    </row>
    <row r="262" spans="2:77" ht="15.6">
      <c r="B262" s="126"/>
      <c r="C262" s="213"/>
      <c r="D262" s="167"/>
      <c r="E262" s="167"/>
      <c r="F262" s="167"/>
      <c r="G262" s="167"/>
      <c r="H262" s="167"/>
      <c r="I262" s="167"/>
      <c r="J262" s="167"/>
      <c r="K262" s="126"/>
      <c r="L262" s="126"/>
      <c r="M262" s="126"/>
      <c r="N262" s="1430"/>
      <c r="O262" s="126"/>
      <c r="W262" s="75"/>
      <c r="X262" s="21"/>
      <c r="AA262" s="167"/>
      <c r="AB262" s="1098"/>
      <c r="AC262" s="167"/>
      <c r="AD262" s="1098"/>
      <c r="AE262" s="167"/>
      <c r="AF262" s="1098"/>
      <c r="AG262" s="167"/>
      <c r="AH262" s="1216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7"/>
      <c r="BQ262" s="167"/>
      <c r="BR262" s="167"/>
      <c r="BS262" s="167"/>
      <c r="BT262" s="167"/>
      <c r="BU262" s="167"/>
      <c r="BV262" s="167"/>
      <c r="BW262" s="167"/>
      <c r="BX262" s="167"/>
      <c r="BY262" s="167"/>
    </row>
    <row r="263" spans="2:77" ht="15.6">
      <c r="B263" s="126"/>
      <c r="C263" s="213"/>
      <c r="D263" s="167"/>
      <c r="E263" s="167"/>
      <c r="F263" s="167"/>
      <c r="G263" s="167"/>
      <c r="H263" s="167"/>
      <c r="I263" s="167"/>
      <c r="J263" s="153"/>
      <c r="K263" s="126"/>
      <c r="L263" s="126"/>
      <c r="M263" s="126"/>
      <c r="N263" s="1430"/>
      <c r="O263" s="126"/>
      <c r="W263" s="75"/>
      <c r="X263" s="21"/>
      <c r="AA263" s="167"/>
      <c r="AB263" s="1098"/>
      <c r="AC263" s="167"/>
      <c r="AD263" s="1098"/>
      <c r="AE263" s="167"/>
      <c r="AF263" s="1098"/>
      <c r="AG263" s="167"/>
      <c r="AH263" s="1216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7"/>
      <c r="BQ263" s="167"/>
      <c r="BR263" s="167"/>
      <c r="BS263" s="167"/>
      <c r="BT263" s="167"/>
      <c r="BU263" s="167"/>
      <c r="BV263" s="167"/>
      <c r="BW263" s="167"/>
      <c r="BX263" s="167"/>
      <c r="BY263" s="167"/>
    </row>
    <row r="264" spans="2:77">
      <c r="B264" s="126"/>
      <c r="C264" s="213"/>
      <c r="D264" s="126"/>
      <c r="E264" s="167"/>
      <c r="F264" s="167"/>
      <c r="G264" s="167"/>
      <c r="H264" s="167"/>
      <c r="I264" s="167"/>
      <c r="J264" s="167"/>
      <c r="K264" s="126"/>
      <c r="L264" s="126"/>
      <c r="M264" s="126"/>
      <c r="N264" s="1430"/>
      <c r="O264" s="126"/>
      <c r="AA264" s="167"/>
      <c r="AB264" s="1098"/>
      <c r="AC264" s="167"/>
      <c r="AD264" s="1098"/>
      <c r="AE264" s="167"/>
      <c r="AF264" s="1098"/>
      <c r="AG264" s="167"/>
      <c r="AH264" s="1216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7"/>
      <c r="BQ264" s="167"/>
      <c r="BR264" s="167"/>
      <c r="BS264" s="167"/>
      <c r="BT264" s="167"/>
      <c r="BU264" s="167"/>
      <c r="BV264" s="167"/>
      <c r="BW264" s="167"/>
      <c r="BX264" s="167"/>
      <c r="BY264" s="167"/>
    </row>
    <row r="265" spans="2:77">
      <c r="B265" s="126"/>
      <c r="C265" s="213"/>
      <c r="D265" s="167"/>
      <c r="E265" s="167"/>
      <c r="F265" s="167"/>
      <c r="G265" s="167"/>
      <c r="H265" s="167"/>
      <c r="I265" s="167"/>
      <c r="J265" s="167"/>
      <c r="K265" s="126"/>
      <c r="L265" s="126"/>
      <c r="M265" s="126"/>
      <c r="N265" s="1430"/>
      <c r="O265" s="126"/>
      <c r="AA265" s="167"/>
      <c r="AB265" s="1098"/>
      <c r="AC265" s="167"/>
      <c r="AD265" s="1098"/>
      <c r="AE265" s="167"/>
      <c r="AF265" s="1098"/>
      <c r="AG265" s="167"/>
      <c r="AH265" s="1216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7"/>
      <c r="BQ265" s="167"/>
      <c r="BR265" s="167"/>
      <c r="BS265" s="167"/>
      <c r="BT265" s="167"/>
      <c r="BU265" s="167"/>
      <c r="BV265" s="167"/>
      <c r="BW265" s="167"/>
      <c r="BX265" s="167"/>
      <c r="BY265" s="167"/>
    </row>
    <row r="266" spans="2:77">
      <c r="B266" s="189"/>
      <c r="C266" s="153"/>
      <c r="D266" s="148"/>
      <c r="E266" s="167"/>
      <c r="F266" s="167"/>
      <c r="G266" s="167"/>
      <c r="H266" s="167"/>
      <c r="I266" s="167"/>
      <c r="J266" s="167"/>
      <c r="K266" s="126"/>
      <c r="L266" s="126"/>
      <c r="M266" s="126"/>
      <c r="N266" s="1430"/>
      <c r="O266" s="126"/>
      <c r="AA266" s="167"/>
      <c r="AB266" s="1098"/>
      <c r="AC266" s="167"/>
      <c r="AD266" s="1098"/>
      <c r="AE266" s="167"/>
      <c r="AF266" s="1098"/>
      <c r="AG266" s="167"/>
      <c r="AH266" s="1216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7"/>
      <c r="BQ266" s="167"/>
      <c r="BR266" s="167"/>
      <c r="BS266" s="167"/>
      <c r="BT266" s="167"/>
      <c r="BU266" s="167"/>
      <c r="BV266" s="167"/>
      <c r="BW266" s="167"/>
      <c r="BX266" s="167"/>
      <c r="BY266" s="167"/>
    </row>
    <row r="267" spans="2:77">
      <c r="B267" s="126"/>
      <c r="C267" s="213"/>
      <c r="D267" s="126"/>
      <c r="E267" s="126"/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  <c r="AA267" s="167"/>
      <c r="AB267" s="1098"/>
      <c r="AC267" s="167"/>
      <c r="AD267" s="1098"/>
      <c r="AE267" s="167"/>
      <c r="AF267" s="1098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7"/>
      <c r="BQ267" s="167"/>
      <c r="BR267" s="167"/>
      <c r="BS267" s="167"/>
      <c r="BT267" s="167"/>
      <c r="BU267" s="167"/>
      <c r="BV267" s="167"/>
      <c r="BW267" s="167"/>
      <c r="BX267" s="167"/>
      <c r="BY267" s="167"/>
    </row>
    <row r="268" spans="2:77">
      <c r="B268" s="126"/>
      <c r="C268" s="213"/>
      <c r="D268" s="167"/>
      <c r="E268" s="167"/>
      <c r="F268" s="167"/>
      <c r="G268" s="167"/>
      <c r="H268" s="167"/>
      <c r="I268" s="167"/>
      <c r="J268" s="167"/>
      <c r="K268" s="126"/>
      <c r="L268" s="126"/>
      <c r="M268" s="126"/>
      <c r="N268" s="126"/>
      <c r="O268" s="126"/>
      <c r="AA268" s="167"/>
      <c r="AB268" s="1098"/>
      <c r="AC268" s="167"/>
      <c r="AD268" s="1098"/>
      <c r="AE268" s="167"/>
      <c r="AF268" s="1098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7"/>
      <c r="BQ268" s="167"/>
      <c r="BR268" s="167"/>
      <c r="BS268" s="167"/>
      <c r="BT268" s="167"/>
      <c r="BU268" s="167"/>
      <c r="BV268" s="167"/>
      <c r="BW268" s="167"/>
      <c r="BX268" s="167"/>
      <c r="BY268" s="167"/>
    </row>
    <row r="269" spans="2:77">
      <c r="B269" s="126"/>
      <c r="C269" s="213"/>
      <c r="D269" s="167"/>
      <c r="E269" s="167"/>
      <c r="F269" s="167"/>
      <c r="G269" s="167"/>
      <c r="H269" s="167"/>
      <c r="I269" s="167"/>
      <c r="J269" s="167"/>
      <c r="K269" s="126"/>
      <c r="L269" s="126"/>
      <c r="M269" s="126"/>
      <c r="N269" s="126"/>
      <c r="O269" s="206"/>
      <c r="P269" s="20"/>
      <c r="R269" s="20"/>
      <c r="AA269" s="167"/>
      <c r="AB269" s="1098"/>
      <c r="AC269" s="167"/>
      <c r="AD269" s="1098"/>
      <c r="AE269" s="167"/>
      <c r="AF269" s="1098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7"/>
      <c r="BQ269" s="167"/>
      <c r="BR269" s="167"/>
      <c r="BS269" s="167"/>
      <c r="BT269" s="167"/>
      <c r="BU269" s="167"/>
      <c r="BV269" s="167"/>
      <c r="BW269" s="167"/>
      <c r="BX269" s="167"/>
      <c r="BY269" s="167"/>
    </row>
    <row r="270" spans="2:77">
      <c r="B270" s="126"/>
      <c r="C270" s="213"/>
      <c r="D270" s="167"/>
      <c r="E270" s="167"/>
      <c r="F270" s="167"/>
      <c r="G270" s="167"/>
      <c r="H270" s="167"/>
      <c r="I270" s="167"/>
      <c r="J270" s="167"/>
      <c r="K270" s="126"/>
      <c r="L270" s="126"/>
      <c r="M270" s="126"/>
      <c r="N270" s="126"/>
      <c r="O270" s="206"/>
      <c r="P270" s="20"/>
      <c r="R270" s="20"/>
      <c r="AA270" s="167"/>
      <c r="AB270" s="1098"/>
      <c r="AC270" s="167"/>
      <c r="AD270" s="1098"/>
      <c r="AE270" s="167"/>
      <c r="AF270" s="1098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7"/>
      <c r="BQ270" s="167"/>
      <c r="BR270" s="167"/>
      <c r="BS270" s="167"/>
      <c r="BT270" s="167"/>
      <c r="BU270" s="167"/>
      <c r="BV270" s="167"/>
      <c r="BW270" s="167"/>
      <c r="BX270" s="167"/>
      <c r="BY270" s="167"/>
    </row>
    <row r="271" spans="2:77" ht="12" customHeight="1">
      <c r="B271" s="126"/>
      <c r="C271" s="213"/>
      <c r="D271" s="167"/>
      <c r="E271" s="167"/>
      <c r="F271" s="167"/>
      <c r="G271" s="167"/>
      <c r="H271" s="167"/>
      <c r="I271" s="167"/>
      <c r="J271" s="167"/>
      <c r="K271" s="126"/>
      <c r="L271" s="126"/>
      <c r="M271" s="126"/>
      <c r="N271" s="126"/>
      <c r="O271" s="1430"/>
      <c r="P271" s="75"/>
      <c r="Q271" s="890"/>
      <c r="R271" s="20"/>
      <c r="AA271" s="167"/>
      <c r="AB271" s="1098"/>
      <c r="AC271" s="167"/>
      <c r="AD271" s="1098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7"/>
      <c r="BQ271" s="167"/>
      <c r="BR271" s="167"/>
      <c r="BS271" s="167"/>
      <c r="BT271" s="167"/>
      <c r="BU271" s="167"/>
      <c r="BV271" s="167"/>
      <c r="BW271" s="167"/>
      <c r="BX271" s="167"/>
      <c r="BY271" s="167"/>
    </row>
    <row r="272" spans="2:77" ht="11.25" customHeight="1">
      <c r="B272" s="126"/>
      <c r="C272" s="213"/>
      <c r="D272" s="167"/>
      <c r="E272" s="167"/>
      <c r="F272" s="167"/>
      <c r="G272" s="167"/>
      <c r="H272" s="167"/>
      <c r="I272" s="167"/>
      <c r="J272" s="167"/>
      <c r="K272" s="126"/>
      <c r="L272" s="126"/>
      <c r="M272" s="126"/>
      <c r="N272" s="126"/>
      <c r="O272" s="126"/>
      <c r="Z272" s="167"/>
      <c r="AA272" s="167"/>
      <c r="AB272" s="1098"/>
      <c r="AC272" s="167"/>
      <c r="AD272" s="1098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7"/>
      <c r="BQ272" s="167"/>
      <c r="BR272" s="167"/>
      <c r="BS272" s="167"/>
      <c r="BT272" s="167"/>
      <c r="BU272" s="167"/>
      <c r="BV272" s="167"/>
      <c r="BW272" s="167"/>
      <c r="BX272" s="167"/>
      <c r="BY272" s="167"/>
    </row>
    <row r="273" spans="2:77" ht="12" customHeight="1">
      <c r="B273" s="126"/>
      <c r="C273" s="213"/>
      <c r="D273" s="167"/>
      <c r="E273" s="167"/>
      <c r="F273" s="167"/>
      <c r="G273" s="167"/>
      <c r="H273" s="167"/>
      <c r="I273" s="167"/>
      <c r="J273" s="167"/>
      <c r="K273" s="126"/>
      <c r="L273" s="126"/>
      <c r="M273" s="126"/>
      <c r="N273" s="126"/>
      <c r="O273" s="126"/>
      <c r="Z273" s="167"/>
      <c r="AA273" s="167"/>
      <c r="AB273" s="1098"/>
      <c r="AC273" s="167"/>
      <c r="AD273" s="1098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7"/>
      <c r="BQ273" s="167"/>
      <c r="BR273" s="167"/>
      <c r="BS273" s="167"/>
      <c r="BT273" s="167"/>
      <c r="BU273" s="167"/>
      <c r="BV273" s="167"/>
      <c r="BW273" s="167"/>
      <c r="BX273" s="167"/>
      <c r="BY273" s="167"/>
    </row>
    <row r="274" spans="2:77">
      <c r="B274" s="126"/>
      <c r="C274" s="213"/>
      <c r="D274" s="167"/>
      <c r="E274" s="167"/>
      <c r="F274" s="167"/>
      <c r="G274" s="167"/>
      <c r="H274" s="167"/>
      <c r="I274" s="167"/>
      <c r="J274" s="167"/>
      <c r="K274" s="126"/>
      <c r="L274" s="126"/>
      <c r="M274" s="126"/>
      <c r="N274" s="126"/>
      <c r="O274" s="126"/>
      <c r="Z274" s="167"/>
      <c r="AA274" s="167"/>
      <c r="AB274" s="1098"/>
      <c r="AC274" s="167"/>
      <c r="AD274" s="1098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7"/>
      <c r="BQ274" s="167"/>
      <c r="BR274" s="167"/>
      <c r="BS274" s="167"/>
      <c r="BT274" s="167"/>
      <c r="BU274" s="167"/>
      <c r="BV274" s="167"/>
      <c r="BW274" s="167"/>
      <c r="BX274" s="167"/>
      <c r="BY274" s="167"/>
    </row>
    <row r="275" spans="2:77">
      <c r="B275" s="126"/>
      <c r="C275" s="213"/>
      <c r="D275" s="167"/>
      <c r="E275" s="167"/>
      <c r="F275" s="167"/>
      <c r="G275" s="167"/>
      <c r="H275" s="167"/>
      <c r="I275" s="167"/>
      <c r="J275" s="167"/>
      <c r="K275" s="126"/>
      <c r="L275" s="126"/>
      <c r="M275" s="126"/>
      <c r="N275" s="126"/>
      <c r="O275" s="126"/>
      <c r="Z275" s="167"/>
      <c r="AA275" s="167"/>
      <c r="AB275" s="1098"/>
      <c r="AC275" s="167"/>
      <c r="AD275" s="1098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7"/>
      <c r="BQ275" s="167"/>
      <c r="BR275" s="167"/>
      <c r="BS275" s="167"/>
      <c r="BT275" s="167"/>
      <c r="BU275" s="167"/>
      <c r="BV275" s="167"/>
      <c r="BW275" s="167"/>
      <c r="BX275" s="167"/>
      <c r="BY275" s="167"/>
    </row>
    <row r="276" spans="2:77">
      <c r="B276" s="126"/>
      <c r="C276" s="213"/>
      <c r="D276" s="167"/>
      <c r="E276" s="167"/>
      <c r="F276" s="167"/>
      <c r="G276" s="167"/>
      <c r="H276" s="167"/>
      <c r="I276" s="167"/>
      <c r="J276" s="167"/>
      <c r="K276" s="126"/>
      <c r="L276" s="126"/>
      <c r="M276" s="126"/>
      <c r="N276" s="126"/>
      <c r="O276" s="126"/>
      <c r="Z276" s="167"/>
      <c r="AA276" s="167"/>
      <c r="AB276" s="1098"/>
      <c r="AC276" s="167"/>
      <c r="AD276" s="1098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7"/>
      <c r="BQ276" s="167"/>
      <c r="BR276" s="167"/>
      <c r="BS276" s="167"/>
      <c r="BT276" s="167"/>
      <c r="BU276" s="167"/>
      <c r="BV276" s="167"/>
      <c r="BW276" s="167"/>
      <c r="BX276" s="167"/>
      <c r="BY276" s="167"/>
    </row>
    <row r="277" spans="2:77">
      <c r="B277" s="126"/>
      <c r="C277" s="213"/>
      <c r="D277" s="167"/>
      <c r="E277" s="167"/>
      <c r="F277" s="167"/>
      <c r="G277" s="167"/>
      <c r="H277" s="167"/>
      <c r="I277" s="167"/>
      <c r="J277" s="167"/>
      <c r="K277" s="126"/>
      <c r="L277" s="126"/>
      <c r="M277" s="126"/>
      <c r="N277" s="126"/>
      <c r="O277" s="126"/>
      <c r="Z277" s="167"/>
      <c r="AA277" s="167"/>
      <c r="AB277" s="1098"/>
      <c r="AC277" s="167"/>
      <c r="AD277" s="1098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7"/>
      <c r="BQ277" s="167"/>
      <c r="BR277" s="167"/>
      <c r="BS277" s="167"/>
      <c r="BT277" s="167"/>
      <c r="BU277" s="167"/>
      <c r="BV277" s="167"/>
      <c r="BW277" s="167"/>
      <c r="BX277" s="167"/>
      <c r="BY277" s="167"/>
    </row>
    <row r="278" spans="2:77">
      <c r="B278" s="126"/>
      <c r="C278" s="213"/>
      <c r="D278" s="167"/>
      <c r="E278" s="167"/>
      <c r="F278" s="167"/>
      <c r="G278" s="167"/>
      <c r="H278" s="167"/>
      <c r="I278" s="167"/>
      <c r="J278" s="167"/>
      <c r="K278" s="126"/>
      <c r="L278" s="126"/>
      <c r="M278" s="126"/>
      <c r="N278" s="126"/>
      <c r="O278" s="126"/>
      <c r="Z278" s="167"/>
      <c r="AA278" s="167"/>
      <c r="AB278" s="1098"/>
      <c r="AC278" s="167"/>
      <c r="AD278" s="1098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7"/>
      <c r="BQ278" s="167"/>
      <c r="BR278" s="167"/>
      <c r="BS278" s="167"/>
      <c r="BT278" s="167"/>
      <c r="BU278" s="167"/>
      <c r="BV278" s="167"/>
      <c r="BW278" s="167"/>
      <c r="BX278" s="167"/>
      <c r="BY278" s="167"/>
    </row>
    <row r="279" spans="2:77">
      <c r="B279" s="126"/>
      <c r="C279" s="213"/>
      <c r="D279" s="167"/>
      <c r="E279" s="167"/>
      <c r="F279" s="167"/>
      <c r="G279" s="167"/>
      <c r="H279" s="167"/>
      <c r="I279" s="167"/>
      <c r="J279" s="167"/>
      <c r="K279" s="167"/>
      <c r="L279" s="167"/>
      <c r="M279" s="167"/>
      <c r="N279" s="126"/>
      <c r="O279" s="126"/>
      <c r="Z279" s="167"/>
      <c r="AA279" s="167"/>
      <c r="AB279" s="1098"/>
      <c r="AC279" s="167"/>
      <c r="AD279" s="1098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7"/>
      <c r="BQ279" s="167"/>
      <c r="BR279" s="167"/>
      <c r="BS279" s="167"/>
      <c r="BT279" s="167"/>
      <c r="BU279" s="167"/>
      <c r="BV279" s="167"/>
      <c r="BW279" s="167"/>
      <c r="BX279" s="167"/>
      <c r="BY279" s="167"/>
    </row>
    <row r="280" spans="2:77">
      <c r="B280" s="126"/>
      <c r="C280" s="213"/>
      <c r="D280" s="167"/>
      <c r="E280" s="167"/>
      <c r="F280" s="167"/>
      <c r="G280" s="167"/>
      <c r="H280" s="167"/>
      <c r="I280" s="167"/>
      <c r="J280" s="167"/>
      <c r="K280" s="167"/>
      <c r="L280" s="167"/>
      <c r="M280" s="167"/>
      <c r="N280" s="126"/>
      <c r="O280" s="126"/>
      <c r="Z280" s="167"/>
      <c r="AA280" s="167"/>
      <c r="AB280" s="1098"/>
      <c r="AC280" s="167"/>
      <c r="AD280" s="1098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7"/>
      <c r="BQ280" s="167"/>
      <c r="BR280" s="167"/>
      <c r="BS280" s="167"/>
      <c r="BT280" s="167"/>
      <c r="BU280" s="167"/>
      <c r="BV280" s="167"/>
      <c r="BW280" s="167"/>
      <c r="BX280" s="167"/>
      <c r="BY280" s="167"/>
    </row>
    <row r="281" spans="2:77">
      <c r="B281" s="126"/>
      <c r="C281" s="213"/>
      <c r="D281" s="126"/>
      <c r="E281" s="126"/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  <c r="Z281" s="167"/>
      <c r="AA281" s="167"/>
      <c r="AB281" s="1098"/>
      <c r="AC281" s="167"/>
      <c r="AD281" s="1098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7"/>
      <c r="BQ281" s="167"/>
      <c r="BR281" s="167"/>
      <c r="BS281" s="167"/>
      <c r="BT281" s="167"/>
      <c r="BU281" s="167"/>
      <c r="BV281" s="167"/>
      <c r="BW281" s="167"/>
      <c r="BX281" s="167"/>
      <c r="BY281" s="167"/>
    </row>
    <row r="282" spans="2:77">
      <c r="B282" s="126"/>
      <c r="C282" s="213"/>
      <c r="D282" s="126"/>
      <c r="E282" s="126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  <c r="Z282" s="167"/>
      <c r="AA282" s="167"/>
      <c r="AB282" s="1098"/>
      <c r="AC282" s="167"/>
      <c r="AD282" s="1098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7"/>
      <c r="BQ282" s="167"/>
      <c r="BR282" s="167"/>
      <c r="BS282" s="167"/>
      <c r="BT282" s="167"/>
      <c r="BU282" s="167"/>
      <c r="BV282" s="167"/>
      <c r="BW282" s="167"/>
      <c r="BX282" s="167"/>
      <c r="BY282" s="167"/>
    </row>
    <row r="283" spans="2:77">
      <c r="B283" s="126"/>
      <c r="C283" s="213"/>
      <c r="D283" s="126"/>
      <c r="E283" s="126"/>
      <c r="F283" s="126"/>
      <c r="G283" s="126"/>
      <c r="H283" s="126"/>
      <c r="I283" s="126"/>
      <c r="J283" s="126"/>
      <c r="K283" s="126"/>
      <c r="L283" s="126"/>
      <c r="M283" s="126"/>
      <c r="N283" s="126"/>
      <c r="O283" s="126"/>
      <c r="Z283" s="167"/>
      <c r="AA283" s="167"/>
      <c r="AB283" s="1098"/>
      <c r="AC283" s="167"/>
      <c r="AD283" s="1098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7"/>
      <c r="BQ283" s="167"/>
      <c r="BR283" s="167"/>
      <c r="BS283" s="167"/>
      <c r="BT283" s="167"/>
      <c r="BU283" s="167"/>
      <c r="BV283" s="167"/>
      <c r="BW283" s="167"/>
      <c r="BX283" s="167"/>
      <c r="BY283" s="167"/>
    </row>
    <row r="284" spans="2:77">
      <c r="B284" s="126"/>
      <c r="C284" s="213"/>
      <c r="D284" s="126"/>
      <c r="E284" s="126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  <c r="Z284" s="167"/>
      <c r="AA284" s="167"/>
      <c r="AB284" s="1098"/>
      <c r="AC284" s="167"/>
      <c r="AD284" s="1098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7"/>
      <c r="BQ284" s="167"/>
      <c r="BR284" s="167"/>
      <c r="BS284" s="167"/>
      <c r="BT284" s="167"/>
      <c r="BU284" s="167"/>
      <c r="BV284" s="167"/>
      <c r="BW284" s="167"/>
      <c r="BX284" s="167"/>
      <c r="BY284" s="167"/>
    </row>
    <row r="285" spans="2:77">
      <c r="B285" s="126"/>
      <c r="C285" s="213"/>
      <c r="D285" s="126"/>
      <c r="E285" s="126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  <c r="Z285" s="167"/>
      <c r="AA285" s="167"/>
      <c r="AB285" s="1098"/>
      <c r="AC285" s="167"/>
      <c r="AD285" s="1098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7"/>
      <c r="BQ285" s="167"/>
      <c r="BR285" s="167"/>
      <c r="BS285" s="167"/>
      <c r="BT285" s="167"/>
      <c r="BU285" s="167"/>
      <c r="BV285" s="167"/>
      <c r="BW285" s="167"/>
      <c r="BX285" s="167"/>
      <c r="BY285" s="167"/>
    </row>
    <row r="286" spans="2:77">
      <c r="B286" s="126"/>
      <c r="C286" s="213"/>
      <c r="D286" s="126"/>
      <c r="E286" s="126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  <c r="Z286" s="167"/>
      <c r="AA286" s="167"/>
      <c r="AB286" s="1098"/>
      <c r="AC286" s="167"/>
      <c r="AD286" s="1098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7"/>
      <c r="BQ286" s="167"/>
      <c r="BR286" s="167"/>
      <c r="BS286" s="167"/>
      <c r="BT286" s="167"/>
      <c r="BU286" s="167"/>
      <c r="BV286" s="167"/>
      <c r="BW286" s="167"/>
      <c r="BX286" s="167"/>
      <c r="BY286" s="167"/>
    </row>
    <row r="287" spans="2:77">
      <c r="B287" s="126"/>
      <c r="C287" s="213"/>
      <c r="D287" s="126"/>
      <c r="E287" s="126"/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  <c r="Z287" s="167"/>
      <c r="AA287" s="167"/>
      <c r="AB287" s="1098"/>
      <c r="AC287" s="167"/>
      <c r="AD287" s="1098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7"/>
      <c r="BQ287" s="167"/>
      <c r="BR287" s="167"/>
      <c r="BS287" s="167"/>
      <c r="BT287" s="167"/>
      <c r="BU287" s="167"/>
      <c r="BV287" s="167"/>
      <c r="BW287" s="167"/>
      <c r="BX287" s="167"/>
      <c r="BY287" s="167"/>
    </row>
    <row r="288" spans="2:77">
      <c r="B288" s="126"/>
      <c r="C288" s="213"/>
      <c r="D288" s="126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Z288" s="167"/>
      <c r="AA288" s="167"/>
      <c r="AB288" s="1098"/>
      <c r="AC288" s="167"/>
      <c r="AD288" s="1098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7"/>
      <c r="BQ288" s="167"/>
      <c r="BR288" s="167"/>
      <c r="BS288" s="167"/>
      <c r="BT288" s="167"/>
      <c r="BU288" s="167"/>
      <c r="BV288" s="167"/>
      <c r="BW288" s="167"/>
      <c r="BX288" s="167"/>
      <c r="BY288" s="167"/>
    </row>
    <row r="289" spans="2:77">
      <c r="B289" s="126"/>
      <c r="C289" s="213"/>
      <c r="D289" s="126"/>
      <c r="E289" s="126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  <c r="Z289" s="167"/>
      <c r="AA289" s="167"/>
      <c r="AB289" s="1098"/>
      <c r="AC289" s="167"/>
      <c r="AD289" s="1098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7"/>
      <c r="BQ289" s="167"/>
      <c r="BR289" s="167"/>
      <c r="BS289" s="167"/>
      <c r="BT289" s="167"/>
      <c r="BU289" s="167"/>
      <c r="BV289" s="167"/>
      <c r="BW289" s="167"/>
      <c r="BX289" s="167"/>
      <c r="BY289" s="167"/>
    </row>
    <row r="290" spans="2:77">
      <c r="B290" s="126"/>
      <c r="C290" s="213"/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Z290" s="167"/>
      <c r="AA290" s="167"/>
      <c r="AB290" s="1098"/>
      <c r="AC290" s="167"/>
      <c r="AD290" s="1098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7"/>
      <c r="BQ290" s="167"/>
      <c r="BR290" s="167"/>
      <c r="BS290" s="167"/>
      <c r="BT290" s="167"/>
      <c r="BU290" s="167"/>
      <c r="BV290" s="167"/>
      <c r="BW290" s="167"/>
      <c r="BX290" s="167"/>
      <c r="BY290" s="167"/>
    </row>
    <row r="291" spans="2:77">
      <c r="B291" s="126"/>
      <c r="C291" s="213"/>
      <c r="D291" s="126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Z291" s="167"/>
      <c r="AA291" s="167"/>
      <c r="AB291" s="1098"/>
      <c r="AC291" s="167"/>
      <c r="AD291" s="1098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7"/>
      <c r="BQ291" s="167"/>
      <c r="BR291" s="167"/>
      <c r="BS291" s="167"/>
      <c r="BT291" s="167"/>
      <c r="BU291" s="167"/>
      <c r="BV291" s="167"/>
      <c r="BW291" s="167"/>
      <c r="BX291" s="167"/>
      <c r="BY291" s="167"/>
    </row>
    <row r="292" spans="2:77">
      <c r="B292" s="126"/>
      <c r="C292" s="213"/>
      <c r="D292" s="126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Z292" s="167"/>
      <c r="AA292" s="167"/>
      <c r="AB292" s="1098"/>
      <c r="AC292" s="167"/>
      <c r="AD292" s="1098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7"/>
      <c r="BQ292" s="167"/>
      <c r="BR292" s="167"/>
      <c r="BS292" s="167"/>
      <c r="BT292" s="167"/>
      <c r="BU292" s="167"/>
      <c r="BV292" s="167"/>
      <c r="BW292" s="167"/>
      <c r="BX292" s="167"/>
      <c r="BY292" s="167"/>
    </row>
    <row r="293" spans="2:77">
      <c r="B293" s="126"/>
      <c r="C293" s="213"/>
      <c r="D293" s="126"/>
      <c r="E293" s="126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  <c r="Z293" s="167"/>
      <c r="AA293" s="167"/>
      <c r="AB293" s="1098"/>
      <c r="AC293" s="167"/>
      <c r="AD293" s="1098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7"/>
      <c r="BQ293" s="167"/>
      <c r="BR293" s="167"/>
      <c r="BS293" s="167"/>
      <c r="BT293" s="167"/>
      <c r="BU293" s="167"/>
      <c r="BV293" s="167"/>
      <c r="BW293" s="167"/>
      <c r="BX293" s="167"/>
      <c r="BY293" s="167"/>
    </row>
    <row r="294" spans="2:77">
      <c r="B294" s="126"/>
      <c r="C294" s="213"/>
      <c r="D294" s="126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  <c r="Z294" s="167"/>
      <c r="AA294" s="167"/>
      <c r="AB294" s="1098"/>
      <c r="AC294" s="167"/>
      <c r="AD294" s="1098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7"/>
      <c r="BQ294" s="167"/>
      <c r="BR294" s="167"/>
      <c r="BS294" s="167"/>
      <c r="BT294" s="167"/>
      <c r="BU294" s="167"/>
      <c r="BV294" s="167"/>
      <c r="BW294" s="167"/>
      <c r="BX294" s="167"/>
      <c r="BY294" s="167"/>
    </row>
    <row r="295" spans="2:77">
      <c r="B295" s="126"/>
      <c r="C295" s="213"/>
      <c r="D295" s="126"/>
      <c r="E295" s="126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  <c r="Z295" s="167"/>
      <c r="AA295" s="167"/>
      <c r="AB295" s="1098"/>
      <c r="AC295" s="167"/>
      <c r="AD295" s="1098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7"/>
      <c r="BQ295" s="167"/>
      <c r="BR295" s="167"/>
      <c r="BS295" s="167"/>
      <c r="BT295" s="167"/>
      <c r="BU295" s="167"/>
      <c r="BV295" s="167"/>
      <c r="BW295" s="167"/>
      <c r="BX295" s="167"/>
      <c r="BY295" s="167"/>
    </row>
    <row r="296" spans="2:77">
      <c r="B296" s="126"/>
      <c r="C296" s="213"/>
      <c r="D296" s="126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Z296" s="167"/>
      <c r="AA296" s="167"/>
      <c r="AB296" s="1098"/>
      <c r="AC296" s="167"/>
      <c r="AD296" s="1098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7"/>
      <c r="BQ296" s="167"/>
      <c r="BR296" s="167"/>
      <c r="BS296" s="167"/>
      <c r="BT296" s="167"/>
      <c r="BU296" s="167"/>
      <c r="BV296" s="167"/>
      <c r="BW296" s="167"/>
      <c r="BX296" s="167"/>
      <c r="BY296" s="167"/>
    </row>
    <row r="297" spans="2:77">
      <c r="B297" s="126"/>
      <c r="C297" s="213"/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Z297" s="167"/>
      <c r="AA297" s="167"/>
      <c r="AB297" s="1098"/>
      <c r="AC297" s="167"/>
      <c r="AD297" s="1098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7"/>
      <c r="BQ297" s="167"/>
      <c r="BR297" s="167"/>
      <c r="BS297" s="167"/>
      <c r="BT297" s="167"/>
      <c r="BU297" s="167"/>
      <c r="BV297" s="167"/>
      <c r="BW297" s="167"/>
      <c r="BX297" s="167"/>
      <c r="BY297" s="167"/>
    </row>
    <row r="298" spans="2:77">
      <c r="B298" s="126"/>
      <c r="C298" s="213"/>
      <c r="D298" s="126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Z298" s="167"/>
      <c r="AA298" s="167"/>
      <c r="AB298" s="1098"/>
      <c r="AC298" s="167"/>
      <c r="AD298" s="1098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7"/>
      <c r="BQ298" s="167"/>
      <c r="BR298" s="167"/>
      <c r="BS298" s="167"/>
      <c r="BT298" s="167"/>
      <c r="BU298" s="167"/>
      <c r="BV298" s="167"/>
      <c r="BW298" s="167"/>
      <c r="BX298" s="167"/>
      <c r="BY298" s="167"/>
    </row>
    <row r="299" spans="2:77">
      <c r="B299" s="126"/>
      <c r="C299" s="213"/>
      <c r="D299" s="126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Z299" s="167"/>
      <c r="AA299" s="167"/>
      <c r="AB299" s="1098"/>
      <c r="AC299" s="167"/>
      <c r="AD299" s="1098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7"/>
      <c r="BQ299" s="167"/>
      <c r="BR299" s="167"/>
      <c r="BS299" s="167"/>
      <c r="BT299" s="167"/>
      <c r="BU299" s="167"/>
      <c r="BV299" s="167"/>
      <c r="BW299" s="167"/>
      <c r="BX299" s="167"/>
      <c r="BY299" s="167"/>
    </row>
    <row r="300" spans="2:77">
      <c r="B300" s="126"/>
      <c r="C300" s="213"/>
      <c r="D300" s="126"/>
      <c r="E300" s="126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  <c r="Z300" s="167"/>
      <c r="AA300" s="167"/>
      <c r="AB300" s="1098"/>
      <c r="AC300" s="167"/>
      <c r="AD300" s="1098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7"/>
      <c r="BQ300" s="167"/>
      <c r="BR300" s="167"/>
      <c r="BS300" s="167"/>
      <c r="BT300" s="167"/>
      <c r="BU300" s="167"/>
      <c r="BV300" s="167"/>
      <c r="BW300" s="167"/>
      <c r="BX300" s="167"/>
      <c r="BY300" s="167"/>
    </row>
    <row r="301" spans="2:77">
      <c r="B301" s="126"/>
      <c r="C301" s="213"/>
      <c r="D301" s="126"/>
      <c r="E301" s="126"/>
      <c r="F301" s="126"/>
      <c r="G301" s="126"/>
      <c r="H301" s="126"/>
      <c r="I301" s="126"/>
      <c r="J301" s="126"/>
      <c r="K301" s="126"/>
      <c r="L301" s="126"/>
      <c r="M301" s="126"/>
      <c r="N301" s="126"/>
      <c r="O301" s="126"/>
      <c r="Z301" s="167"/>
      <c r="AA301" s="167"/>
      <c r="AB301" s="1098"/>
      <c r="AC301" s="167"/>
      <c r="AD301" s="1098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7"/>
      <c r="BQ301" s="167"/>
      <c r="BR301" s="167"/>
      <c r="BS301" s="167"/>
      <c r="BT301" s="167"/>
      <c r="BU301" s="167"/>
      <c r="BV301" s="167"/>
      <c r="BW301" s="167"/>
      <c r="BX301" s="167"/>
      <c r="BY301" s="167"/>
    </row>
    <row r="302" spans="2:77">
      <c r="B302" s="126"/>
      <c r="C302" s="213"/>
      <c r="D302" s="126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  <c r="X302" s="167"/>
      <c r="Y302" s="167"/>
      <c r="Z302" s="167"/>
      <c r="AA302" s="167"/>
      <c r="AB302" s="1098"/>
      <c r="AC302" s="167"/>
      <c r="AD302" s="1098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7"/>
      <c r="BQ302" s="167"/>
      <c r="BR302" s="167"/>
      <c r="BS302" s="167"/>
      <c r="BT302" s="167"/>
      <c r="BU302" s="167"/>
      <c r="BV302" s="167"/>
      <c r="BW302" s="167"/>
      <c r="BX302" s="167"/>
      <c r="BY302" s="167"/>
    </row>
    <row r="303" spans="2:77">
      <c r="B303" s="126"/>
      <c r="C303" s="213"/>
      <c r="D303" s="126"/>
      <c r="E303" s="126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  <c r="X303" s="167"/>
      <c r="Y303" s="167"/>
      <c r="Z303" s="167"/>
      <c r="AA303" s="167"/>
      <c r="AB303" s="1098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7"/>
      <c r="BQ303" s="167"/>
      <c r="BR303" s="167"/>
      <c r="BS303" s="167"/>
      <c r="BT303" s="167"/>
      <c r="BU303" s="167"/>
      <c r="BV303" s="167"/>
      <c r="BW303" s="167"/>
      <c r="BX303" s="167"/>
      <c r="BY303" s="167"/>
    </row>
    <row r="304" spans="2:77">
      <c r="B304" s="126"/>
      <c r="C304" s="213"/>
      <c r="D304" s="126"/>
      <c r="E304" s="126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  <c r="X304" s="167"/>
      <c r="Y304" s="167"/>
      <c r="Z304" s="167"/>
      <c r="AA304" s="167"/>
      <c r="AB304" s="1098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7"/>
      <c r="BQ304" s="167"/>
      <c r="BR304" s="167"/>
      <c r="BS304" s="167"/>
      <c r="BT304" s="167"/>
      <c r="BU304" s="167"/>
      <c r="BV304" s="167"/>
      <c r="BW304" s="167"/>
      <c r="BX304" s="167"/>
      <c r="BY304" s="167"/>
    </row>
    <row r="305" spans="2:77">
      <c r="B305" s="126"/>
      <c r="C305" s="213"/>
      <c r="D305" s="126"/>
      <c r="E305" s="126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  <c r="X305" s="167"/>
      <c r="Y305" s="167"/>
      <c r="Z305" s="167"/>
      <c r="AA305" s="167"/>
      <c r="AB305" s="1098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7"/>
      <c r="BQ305" s="167"/>
      <c r="BR305" s="167"/>
      <c r="BS305" s="167"/>
      <c r="BT305" s="167"/>
      <c r="BU305" s="167"/>
      <c r="BV305" s="167"/>
      <c r="BW305" s="167"/>
      <c r="BX305" s="167"/>
      <c r="BY305" s="167"/>
    </row>
    <row r="306" spans="2:77">
      <c r="B306" s="126"/>
      <c r="C306" s="213"/>
      <c r="D306" s="126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AA306" s="167"/>
      <c r="AB306" s="1098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7"/>
      <c r="BQ306" s="167"/>
      <c r="BR306" s="167"/>
      <c r="BS306" s="167"/>
      <c r="BT306" s="167"/>
      <c r="BU306" s="167"/>
      <c r="BV306" s="167"/>
      <c r="BW306" s="167"/>
      <c r="BX306" s="167"/>
      <c r="BY306" s="167"/>
    </row>
    <row r="307" spans="2:77">
      <c r="B307" s="126"/>
      <c r="C307" s="213"/>
      <c r="D307" s="126"/>
      <c r="E307" s="126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  <c r="AA307" s="167"/>
      <c r="AB307" s="1098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7"/>
      <c r="BQ307" s="167"/>
      <c r="BR307" s="167"/>
      <c r="BS307" s="167"/>
      <c r="BT307" s="167"/>
      <c r="BU307" s="167"/>
      <c r="BV307" s="167"/>
      <c r="BW307" s="167"/>
      <c r="BX307" s="167"/>
      <c r="BY307" s="167"/>
    </row>
    <row r="308" spans="2:77">
      <c r="B308" s="126"/>
      <c r="C308" s="213"/>
      <c r="D308" s="126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AA308" s="167"/>
      <c r="AB308" s="1098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7"/>
      <c r="BQ308" s="167"/>
      <c r="BR308" s="167"/>
      <c r="BS308" s="167"/>
      <c r="BT308" s="167"/>
      <c r="BU308" s="167"/>
      <c r="BV308" s="167"/>
      <c r="BW308" s="167"/>
      <c r="BX308" s="167"/>
      <c r="BY308" s="167"/>
    </row>
    <row r="309" spans="2:77">
      <c r="B309" s="126"/>
      <c r="C309" s="213"/>
      <c r="D309" s="126"/>
      <c r="E309" s="126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  <c r="AA309" s="167"/>
      <c r="AB309" s="1098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7"/>
      <c r="BQ309" s="167"/>
      <c r="BR309" s="167"/>
      <c r="BS309" s="167"/>
      <c r="BT309" s="167"/>
      <c r="BU309" s="167"/>
      <c r="BV309" s="167"/>
      <c r="BW309" s="167"/>
      <c r="BX309" s="167"/>
      <c r="BY309" s="167"/>
    </row>
    <row r="310" spans="2:77">
      <c r="B310" s="126"/>
      <c r="C310" s="213"/>
      <c r="D310" s="126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AA310" s="167"/>
      <c r="AB310" s="1098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7"/>
      <c r="BQ310" s="167"/>
      <c r="BR310" s="167"/>
      <c r="BS310" s="167"/>
      <c r="BT310" s="167"/>
      <c r="BU310" s="167"/>
      <c r="BV310" s="167"/>
      <c r="BW310" s="167"/>
      <c r="BX310" s="167"/>
      <c r="BY310" s="167"/>
    </row>
    <row r="311" spans="2:77">
      <c r="B311" s="126"/>
      <c r="C311" s="213"/>
      <c r="D311" s="126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AA311" s="167"/>
      <c r="AB311" s="1098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7"/>
      <c r="BQ311" s="167"/>
      <c r="BR311" s="167"/>
      <c r="BS311" s="167"/>
      <c r="BT311" s="167"/>
      <c r="BU311" s="167"/>
      <c r="BV311" s="167"/>
      <c r="BW311" s="167"/>
      <c r="BX311" s="167"/>
      <c r="BY311" s="167"/>
    </row>
    <row r="312" spans="2:77">
      <c r="B312" s="126"/>
      <c r="C312" s="213"/>
      <c r="D312" s="126"/>
      <c r="E312" s="126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  <c r="AA312" s="167"/>
      <c r="AB312" s="1098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7"/>
      <c r="BQ312" s="167"/>
      <c r="BR312" s="167"/>
      <c r="BS312" s="167"/>
      <c r="BT312" s="167"/>
      <c r="BU312" s="167"/>
      <c r="BV312" s="167"/>
      <c r="BW312" s="167"/>
      <c r="BX312" s="167"/>
      <c r="BY312" s="167"/>
    </row>
    <row r="313" spans="2:77">
      <c r="B313" s="126"/>
      <c r="C313" s="213"/>
      <c r="D313" s="126"/>
      <c r="E313" s="126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  <c r="AA313" s="167"/>
      <c r="AB313" s="1098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7"/>
      <c r="BQ313" s="167"/>
      <c r="BR313" s="167"/>
      <c r="BS313" s="167"/>
      <c r="BT313" s="167"/>
      <c r="BU313" s="167"/>
      <c r="BV313" s="167"/>
      <c r="BW313" s="167"/>
      <c r="BX313" s="167"/>
      <c r="BY313" s="167"/>
    </row>
    <row r="314" spans="2:77">
      <c r="B314" s="126"/>
      <c r="C314" s="213"/>
      <c r="D314" s="126"/>
      <c r="E314" s="126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  <c r="AA314" s="167"/>
      <c r="AB314" s="1098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7"/>
      <c r="BQ314" s="167"/>
      <c r="BR314" s="167"/>
      <c r="BS314" s="167"/>
      <c r="BT314" s="167"/>
      <c r="BU314" s="167"/>
      <c r="BV314" s="167"/>
      <c r="BW314" s="167"/>
      <c r="BX314" s="167"/>
      <c r="BY314" s="167"/>
    </row>
    <row r="315" spans="2:77">
      <c r="B315" s="126"/>
      <c r="C315" s="213"/>
      <c r="D315" s="126"/>
      <c r="E315" s="126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  <c r="AA315" s="167"/>
      <c r="AB315" s="1098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7"/>
      <c r="BQ315" s="167"/>
      <c r="BR315" s="167"/>
      <c r="BS315" s="167"/>
      <c r="BT315" s="167"/>
      <c r="BU315" s="167"/>
      <c r="BV315" s="167"/>
      <c r="BW315" s="167"/>
      <c r="BX315" s="167"/>
      <c r="BY315" s="167"/>
    </row>
    <row r="316" spans="2:77">
      <c r="B316" s="126"/>
      <c r="C316" s="213"/>
      <c r="D316" s="126"/>
      <c r="E316" s="126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  <c r="AA316" s="167"/>
      <c r="AB316" s="1098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7"/>
      <c r="BQ316" s="167"/>
      <c r="BR316" s="167"/>
      <c r="BS316" s="167"/>
      <c r="BT316" s="167"/>
      <c r="BU316" s="167"/>
      <c r="BV316" s="167"/>
      <c r="BW316" s="167"/>
      <c r="BX316" s="167"/>
      <c r="BY316" s="167"/>
    </row>
    <row r="317" spans="2:77">
      <c r="B317" s="126"/>
      <c r="C317" s="213"/>
      <c r="D317" s="126"/>
      <c r="E317" s="126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  <c r="AA317" s="167"/>
      <c r="AB317" s="1098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7"/>
      <c r="BQ317" s="167"/>
      <c r="BR317" s="167"/>
      <c r="BS317" s="167"/>
      <c r="BT317" s="167"/>
      <c r="BU317" s="167"/>
      <c r="BV317" s="167"/>
      <c r="BW317" s="167"/>
      <c r="BX317" s="167"/>
      <c r="BY317" s="167"/>
    </row>
    <row r="318" spans="2:77">
      <c r="B318" s="126"/>
      <c r="C318" s="213"/>
      <c r="D318" s="126"/>
      <c r="E318" s="126"/>
      <c r="F318" s="126"/>
      <c r="G318" s="126"/>
      <c r="H318" s="126"/>
      <c r="I318" s="126"/>
      <c r="J318" s="126"/>
      <c r="K318" s="126"/>
      <c r="L318" s="126"/>
      <c r="M318" s="126"/>
      <c r="N318" s="126"/>
      <c r="O318" s="126"/>
      <c r="AA318" s="167"/>
      <c r="AB318" s="1098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7"/>
      <c r="BQ318" s="167"/>
      <c r="BR318" s="167"/>
      <c r="BS318" s="167"/>
      <c r="BT318" s="167"/>
      <c r="BU318" s="167"/>
      <c r="BV318" s="167"/>
      <c r="BW318" s="167"/>
      <c r="BX318" s="167"/>
      <c r="BY318" s="167"/>
    </row>
    <row r="319" spans="2:77">
      <c r="B319" s="126"/>
      <c r="C319" s="213"/>
      <c r="D319" s="126"/>
      <c r="E319" s="126"/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  <c r="AA319" s="167"/>
      <c r="AB319" s="1098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7"/>
      <c r="BQ319" s="167"/>
      <c r="BR319" s="167"/>
      <c r="BS319" s="167"/>
      <c r="BT319" s="167"/>
      <c r="BU319" s="167"/>
      <c r="BV319" s="167"/>
      <c r="BW319" s="167"/>
      <c r="BX319" s="167"/>
      <c r="BY319" s="167"/>
    </row>
    <row r="320" spans="2:77">
      <c r="B320" s="126"/>
      <c r="C320" s="213"/>
      <c r="D320" s="126"/>
      <c r="E320" s="126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  <c r="AA320" s="167"/>
      <c r="AB320" s="1098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7"/>
      <c r="BQ320" s="167"/>
      <c r="BR320" s="167"/>
      <c r="BS320" s="167"/>
      <c r="BT320" s="167"/>
      <c r="BU320" s="167"/>
      <c r="BV320" s="167"/>
      <c r="BW320" s="167"/>
      <c r="BX320" s="167"/>
      <c r="BY320" s="167"/>
    </row>
    <row r="321" spans="2:77">
      <c r="B321" s="126"/>
      <c r="C321" s="213"/>
      <c r="D321" s="126"/>
      <c r="E321" s="126"/>
      <c r="F321" s="126"/>
      <c r="G321" s="126"/>
      <c r="H321" s="126"/>
      <c r="I321" s="126"/>
      <c r="J321" s="126"/>
      <c r="K321" s="126"/>
      <c r="L321" s="126"/>
      <c r="M321" s="126"/>
      <c r="N321" s="126"/>
      <c r="O321" s="126"/>
      <c r="AA321" s="167"/>
      <c r="AB321" s="1098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7"/>
      <c r="BQ321" s="167"/>
      <c r="BR321" s="167"/>
      <c r="BS321" s="167"/>
      <c r="BT321" s="167"/>
      <c r="BU321" s="167"/>
      <c r="BV321" s="167"/>
      <c r="BW321" s="167"/>
      <c r="BX321" s="167"/>
      <c r="BY321" s="167"/>
    </row>
    <row r="322" spans="2:77">
      <c r="B322" s="126"/>
      <c r="C322" s="213"/>
      <c r="D322" s="126"/>
      <c r="E322" s="126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7"/>
      <c r="BQ322" s="167"/>
      <c r="BR322" s="167"/>
      <c r="BS322" s="167"/>
      <c r="BT322" s="167"/>
      <c r="BU322" s="167"/>
      <c r="BV322" s="167"/>
      <c r="BW322" s="167"/>
      <c r="BX322" s="167"/>
      <c r="BY322" s="167"/>
    </row>
    <row r="323" spans="2:77">
      <c r="B323" s="126"/>
      <c r="C323" s="213"/>
      <c r="D323" s="126"/>
      <c r="E323" s="126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7"/>
      <c r="BQ323" s="167"/>
      <c r="BR323" s="167"/>
      <c r="BS323" s="167"/>
      <c r="BT323" s="167"/>
      <c r="BU323" s="167"/>
      <c r="BV323" s="167"/>
      <c r="BW323" s="167"/>
      <c r="BX323" s="167"/>
      <c r="BY323" s="167"/>
    </row>
    <row r="324" spans="2:77">
      <c r="B324" s="126"/>
      <c r="C324" s="213"/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7"/>
      <c r="BQ324" s="167"/>
      <c r="BR324" s="167"/>
      <c r="BS324" s="167"/>
      <c r="BT324" s="167"/>
      <c r="BU324" s="167"/>
      <c r="BV324" s="167"/>
      <c r="BW324" s="167"/>
      <c r="BX324" s="167"/>
      <c r="BY324" s="167"/>
    </row>
    <row r="325" spans="2:77">
      <c r="B325" s="126"/>
      <c r="C325" s="213"/>
      <c r="D325" s="126"/>
      <c r="E325" s="126"/>
      <c r="F325" s="126"/>
      <c r="G325" s="126"/>
      <c r="H325" s="126"/>
      <c r="I325" s="126"/>
      <c r="J325" s="126"/>
      <c r="K325" s="126"/>
      <c r="L325" s="126"/>
      <c r="M325" s="126"/>
      <c r="N325" s="126"/>
      <c r="O325" s="126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7"/>
      <c r="BQ325" s="167"/>
      <c r="BR325" s="167"/>
      <c r="BS325" s="167"/>
      <c r="BT325" s="167"/>
      <c r="BU325" s="167"/>
      <c r="BV325" s="167"/>
      <c r="BW325" s="167"/>
      <c r="BX325" s="167"/>
      <c r="BY325" s="167"/>
    </row>
    <row r="326" spans="2:77">
      <c r="B326" s="126"/>
      <c r="C326" s="213"/>
      <c r="D326" s="126"/>
      <c r="E326" s="126"/>
      <c r="F326" s="126"/>
      <c r="G326" s="126"/>
      <c r="H326" s="126"/>
      <c r="I326" s="126"/>
      <c r="J326" s="126"/>
      <c r="K326" s="126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7"/>
      <c r="BQ326" s="167"/>
      <c r="BR326" s="167"/>
      <c r="BS326" s="167"/>
      <c r="BT326" s="167"/>
      <c r="BU326" s="167"/>
      <c r="BV326" s="167"/>
      <c r="BW326" s="167"/>
      <c r="BX326" s="167"/>
      <c r="BY326" s="167"/>
    </row>
    <row r="327" spans="2:77">
      <c r="B327" s="126"/>
      <c r="C327" s="213"/>
      <c r="D327" s="126"/>
      <c r="E327" s="126"/>
      <c r="F327" s="126"/>
      <c r="G327" s="126"/>
      <c r="H327" s="126"/>
      <c r="I327" s="126"/>
      <c r="J327" s="126"/>
      <c r="K327" s="126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7"/>
      <c r="BQ327" s="167"/>
      <c r="BR327" s="167"/>
      <c r="BS327" s="167"/>
      <c r="BT327" s="167"/>
      <c r="BU327" s="167"/>
      <c r="BV327" s="167"/>
      <c r="BW327" s="167"/>
      <c r="BX327" s="167"/>
      <c r="BY327" s="167"/>
    </row>
    <row r="328" spans="2:77">
      <c r="B328" s="126"/>
      <c r="C328" s="213"/>
      <c r="D328" s="126"/>
      <c r="E328" s="126"/>
      <c r="F328" s="126"/>
      <c r="G328" s="126"/>
      <c r="H328" s="126"/>
      <c r="I328" s="126"/>
      <c r="J328" s="126"/>
      <c r="K328" s="126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7"/>
      <c r="BQ328" s="167"/>
      <c r="BR328" s="167"/>
      <c r="BS328" s="167"/>
      <c r="BT328" s="167"/>
      <c r="BU328" s="167"/>
      <c r="BV328" s="167"/>
      <c r="BW328" s="167"/>
      <c r="BX328" s="167"/>
      <c r="BY328" s="167"/>
    </row>
    <row r="329" spans="2:77">
      <c r="B329" s="126"/>
      <c r="C329" s="213"/>
      <c r="D329" s="126"/>
      <c r="E329" s="126"/>
      <c r="F329" s="126"/>
      <c r="G329" s="126"/>
      <c r="H329" s="126"/>
      <c r="I329" s="126"/>
      <c r="J329" s="126"/>
      <c r="K329" s="126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7"/>
      <c r="BQ329" s="167"/>
      <c r="BR329" s="167"/>
      <c r="BS329" s="167"/>
      <c r="BT329" s="167"/>
      <c r="BU329" s="167"/>
      <c r="BV329" s="167"/>
      <c r="BW329" s="167"/>
      <c r="BX329" s="167"/>
      <c r="BY329" s="167"/>
    </row>
  </sheetData>
  <pageMargins left="0.196527777777778" right="0.118055555555556" top="0.15763888888888899" bottom="0.15763888888888899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B51"/>
  <sheetViews>
    <sheetView topLeftCell="A16" workbookViewId="0">
      <pane xSplit="1" topLeftCell="B1" activePane="topRight" state="frozen"/>
      <selection pane="topRight" activeCell="I31" sqref="I31"/>
    </sheetView>
  </sheetViews>
  <sheetFormatPr defaultRowHeight="14.4"/>
  <cols>
    <col min="1" max="1" width="1.88671875" customWidth="1"/>
    <col min="2" max="2" width="4" customWidth="1"/>
    <col min="3" max="3" width="29.33203125" customWidth="1"/>
    <col min="4" max="4" width="9.6640625" customWidth="1"/>
    <col min="5" max="5" width="8.109375" customWidth="1"/>
    <col min="6" max="6" width="7.88671875" customWidth="1"/>
    <col min="8" max="8" width="8" customWidth="1"/>
    <col min="9" max="9" width="8.109375" customWidth="1"/>
    <col min="10" max="10" width="7.88671875" customWidth="1"/>
    <col min="11" max="11" width="8.44140625" customWidth="1"/>
    <col min="12" max="12" width="8.33203125" customWidth="1"/>
    <col min="13" max="13" width="7.44140625" customWidth="1"/>
    <col min="14" max="14" width="7.88671875" customWidth="1"/>
    <col min="15" max="15" width="8.44140625" customWidth="1"/>
    <col min="16" max="16" width="8.5546875" customWidth="1"/>
    <col min="17" max="17" width="8.109375" customWidth="1"/>
    <col min="23" max="23" width="9.6640625" customWidth="1"/>
    <col min="24" max="24" width="23.5546875" customWidth="1"/>
    <col min="25" max="25" width="7.6640625" customWidth="1"/>
    <col min="26" max="26" width="6.88671875" customWidth="1"/>
    <col min="28" max="28" width="8.109375" customWidth="1"/>
    <col min="29" max="29" width="6" customWidth="1"/>
    <col min="30" max="30" width="9" customWidth="1"/>
  </cols>
  <sheetData>
    <row r="1" spans="2:28" ht="10.5" customHeight="1"/>
    <row r="2" spans="2:28" ht="15" thickBot="1">
      <c r="B2" t="s">
        <v>221</v>
      </c>
      <c r="D2" t="s">
        <v>34</v>
      </c>
      <c r="K2" t="s">
        <v>203</v>
      </c>
      <c r="O2" s="30"/>
      <c r="P2" s="30"/>
      <c r="Q2" s="167"/>
      <c r="R2" s="250"/>
      <c r="S2" s="167"/>
      <c r="T2" s="167"/>
      <c r="U2" s="167"/>
      <c r="V2" s="167"/>
      <c r="W2" s="167"/>
      <c r="X2" s="167"/>
      <c r="Y2" s="167"/>
      <c r="Z2" s="167"/>
      <c r="AA2" s="167"/>
      <c r="AB2" s="167"/>
    </row>
    <row r="3" spans="2:28">
      <c r="B3" s="88"/>
      <c r="C3" s="704"/>
      <c r="D3" s="29" t="s">
        <v>35</v>
      </c>
      <c r="E3" s="63" t="s">
        <v>417</v>
      </c>
      <c r="F3" s="63"/>
      <c r="G3" s="63"/>
      <c r="H3" s="63"/>
      <c r="I3" s="63"/>
      <c r="J3" s="63"/>
      <c r="K3" s="63"/>
      <c r="L3" s="63"/>
      <c r="M3" s="41"/>
      <c r="N3" s="41"/>
      <c r="O3" s="29" t="s">
        <v>36</v>
      </c>
      <c r="P3" s="29" t="s">
        <v>37</v>
      </c>
      <c r="Q3" s="217"/>
      <c r="R3" s="644"/>
      <c r="S3" s="167"/>
      <c r="T3" s="644"/>
      <c r="U3" s="217"/>
      <c r="V3" s="167"/>
      <c r="W3" s="167"/>
      <c r="X3" s="167"/>
      <c r="Y3" s="167"/>
      <c r="Z3" s="167"/>
      <c r="AA3" s="167"/>
      <c r="AB3" s="167"/>
    </row>
    <row r="4" spans="2:28">
      <c r="B4" s="55"/>
      <c r="C4" s="705"/>
      <c r="D4" s="710" t="s">
        <v>340</v>
      </c>
      <c r="E4" s="603" t="s">
        <v>418</v>
      </c>
      <c r="F4" s="603"/>
      <c r="H4" s="603"/>
      <c r="J4" s="603"/>
      <c r="L4" t="s">
        <v>419</v>
      </c>
      <c r="M4" s="20"/>
      <c r="N4" s="20"/>
      <c r="O4" s="710" t="s">
        <v>341</v>
      </c>
      <c r="P4" s="66" t="s">
        <v>38</v>
      </c>
      <c r="Q4" s="217"/>
      <c r="R4" s="644"/>
      <c r="S4" s="167"/>
      <c r="T4" s="644"/>
      <c r="U4" s="217"/>
      <c r="V4" s="167"/>
      <c r="W4" s="167"/>
      <c r="X4" s="167"/>
      <c r="Y4" s="167"/>
      <c r="Z4" s="167"/>
      <c r="AA4" s="167"/>
      <c r="AB4" s="167"/>
    </row>
    <row r="5" spans="2:28" ht="15" thickBot="1">
      <c r="B5" s="55"/>
      <c r="C5" s="706" t="s">
        <v>39</v>
      </c>
      <c r="D5" s="66" t="s">
        <v>36</v>
      </c>
      <c r="E5" s="68"/>
      <c r="F5" s="68"/>
      <c r="G5" s="68"/>
      <c r="I5" s="68"/>
      <c r="K5" s="57" t="s">
        <v>203</v>
      </c>
      <c r="L5" s="68"/>
      <c r="M5" s="43"/>
      <c r="N5" s="43"/>
      <c r="O5" s="66" t="s">
        <v>41</v>
      </c>
      <c r="P5" s="66" t="s">
        <v>40</v>
      </c>
      <c r="Q5" s="644"/>
      <c r="R5" s="644"/>
      <c r="S5" s="167"/>
      <c r="T5" s="644"/>
      <c r="U5" s="217"/>
      <c r="V5" s="167"/>
      <c r="W5" s="167"/>
      <c r="X5" s="167"/>
      <c r="Y5" s="167"/>
      <c r="Z5" s="167"/>
      <c r="AA5" s="167"/>
      <c r="AB5" s="1755"/>
    </row>
    <row r="6" spans="2:28">
      <c r="B6" s="55" t="s">
        <v>339</v>
      </c>
      <c r="C6" s="705"/>
      <c r="D6" s="65" t="s">
        <v>53</v>
      </c>
      <c r="E6" s="29" t="s">
        <v>42</v>
      </c>
      <c r="F6" s="29" t="s">
        <v>43</v>
      </c>
      <c r="G6" s="29" t="s">
        <v>44</v>
      </c>
      <c r="H6" s="29" t="s">
        <v>45</v>
      </c>
      <c r="I6" s="28" t="s">
        <v>46</v>
      </c>
      <c r="J6" s="29" t="s">
        <v>47</v>
      </c>
      <c r="K6" s="28" t="s">
        <v>48</v>
      </c>
      <c r="L6" s="29" t="s">
        <v>49</v>
      </c>
      <c r="M6" s="28" t="s">
        <v>50</v>
      </c>
      <c r="N6" s="1754" t="s">
        <v>51</v>
      </c>
      <c r="O6" s="66" t="s">
        <v>342</v>
      </c>
      <c r="P6" s="66" t="s">
        <v>52</v>
      </c>
      <c r="Q6" s="644"/>
      <c r="R6" s="644"/>
      <c r="S6" s="167"/>
      <c r="T6" s="644"/>
      <c r="U6" s="217"/>
      <c r="V6" s="167"/>
      <c r="W6" s="167"/>
      <c r="X6" s="167"/>
      <c r="Y6" s="167"/>
      <c r="Z6" s="546"/>
      <c r="AA6" s="167"/>
      <c r="AB6" s="1755"/>
    </row>
    <row r="7" spans="2:28">
      <c r="B7" s="55"/>
      <c r="C7" s="706" t="s">
        <v>335</v>
      </c>
      <c r="E7" s="66" t="s">
        <v>54</v>
      </c>
      <c r="F7" s="66" t="s">
        <v>54</v>
      </c>
      <c r="G7" s="66" t="s">
        <v>54</v>
      </c>
      <c r="H7" s="66" t="s">
        <v>54</v>
      </c>
      <c r="I7" s="23" t="s">
        <v>54</v>
      </c>
      <c r="J7" s="66" t="s">
        <v>54</v>
      </c>
      <c r="K7" s="23" t="s">
        <v>54</v>
      </c>
      <c r="L7" s="66" t="s">
        <v>54</v>
      </c>
      <c r="M7" s="23" t="s">
        <v>54</v>
      </c>
      <c r="N7" s="834" t="s">
        <v>54</v>
      </c>
      <c r="O7" s="710" t="s">
        <v>344</v>
      </c>
      <c r="P7" s="66" t="s">
        <v>336</v>
      </c>
      <c r="Q7" s="217"/>
      <c r="R7" s="644"/>
      <c r="S7" s="167"/>
      <c r="T7" s="644"/>
      <c r="U7" s="217"/>
      <c r="V7" s="167"/>
      <c r="W7" s="167"/>
      <c r="X7" s="167"/>
      <c r="Y7" s="167"/>
      <c r="Z7" s="546"/>
      <c r="AA7" s="167"/>
      <c r="AB7" s="1756"/>
    </row>
    <row r="8" spans="2:28" ht="15" thickBot="1">
      <c r="B8" s="55"/>
      <c r="C8" s="707"/>
      <c r="D8" s="69" t="s">
        <v>338</v>
      </c>
      <c r="E8" s="43"/>
      <c r="F8" s="44"/>
      <c r="G8" s="43"/>
      <c r="H8" s="44"/>
      <c r="I8" s="103"/>
      <c r="J8" s="44"/>
      <c r="K8" s="44"/>
      <c r="L8" s="43"/>
      <c r="M8" s="44"/>
      <c r="N8" s="103"/>
      <c r="O8" s="31"/>
      <c r="P8" s="31" t="s">
        <v>337</v>
      </c>
      <c r="Q8" s="178"/>
      <c r="R8" s="644"/>
      <c r="S8" s="217"/>
      <c r="T8" s="644"/>
      <c r="U8" s="217"/>
      <c r="V8" s="167"/>
      <c r="W8" s="1521"/>
      <c r="X8" s="644"/>
      <c r="Y8" s="540"/>
      <c r="Z8" s="1757"/>
      <c r="AA8" s="167"/>
      <c r="AB8" s="1756"/>
    </row>
    <row r="9" spans="2:28">
      <c r="B9" s="701">
        <v>1</v>
      </c>
      <c r="C9" s="708" t="s">
        <v>359</v>
      </c>
      <c r="D9" s="347">
        <v>20</v>
      </c>
      <c r="E9" s="1821">
        <f>'ЗАВТРАК раскладка 7-11л'!Q10</f>
        <v>20</v>
      </c>
      <c r="F9" s="1822">
        <f>'ЗАВТРАК раскладка 7-11л'!Q26</f>
        <v>20</v>
      </c>
      <c r="G9" s="1822">
        <f>'ЗАВТРАК раскладка 7-11л'!AD42</f>
        <v>0</v>
      </c>
      <c r="H9" s="1822">
        <f>'ЗАВТРАК раскладка 7-11л'!Q64</f>
        <v>30</v>
      </c>
      <c r="I9" s="1822">
        <f>'ЗАВТРАК раскладка 7-11л'!Q80</f>
        <v>20</v>
      </c>
      <c r="J9" s="1822">
        <f>'ЗАВТРАК раскладка 7-11л'!Q106</f>
        <v>30</v>
      </c>
      <c r="K9" s="1822">
        <f>'ЗАВТРАК раскладка 7-11л'!Q123</f>
        <v>20</v>
      </c>
      <c r="L9" s="1822">
        <f>'ЗАВТРАК раскладка 7-11л'!Q136</f>
        <v>20</v>
      </c>
      <c r="M9" s="1822">
        <f>'ЗАВТРАК раскладка 7-11л'!Q168</f>
        <v>20</v>
      </c>
      <c r="N9" s="1823">
        <f>'ЗАВТРАК раскладка 7-11л'!Q188</f>
        <v>20</v>
      </c>
      <c r="O9" s="1769">
        <v>20</v>
      </c>
      <c r="P9" s="1770">
        <v>100</v>
      </c>
      <c r="Q9" s="644"/>
      <c r="R9" s="167"/>
      <c r="S9" s="645"/>
      <c r="T9" s="167"/>
      <c r="U9" s="167"/>
      <c r="V9" s="167"/>
      <c r="W9" s="1758"/>
      <c r="X9" s="217"/>
      <c r="Y9" s="192"/>
      <c r="Z9" s="679"/>
      <c r="AA9" s="167"/>
      <c r="AB9" s="1759"/>
    </row>
    <row r="10" spans="2:28">
      <c r="B10" s="702">
        <v>2</v>
      </c>
      <c r="C10" s="598" t="s">
        <v>56</v>
      </c>
      <c r="D10" s="1824">
        <v>37.5</v>
      </c>
      <c r="E10" s="345">
        <f>'ЗАВТРАК раскладка 7-11л'!Q11</f>
        <v>34</v>
      </c>
      <c r="F10" s="1825">
        <f>'ЗАВТРАК раскладка 7-11л'!Q27</f>
        <v>30</v>
      </c>
      <c r="G10" s="1825">
        <f>'ЗАВТРАК раскладка 7-11л'!Q43</f>
        <v>24</v>
      </c>
      <c r="H10" s="1825">
        <f>'ЗАВТРАК раскладка 7-11л'!Q65</f>
        <v>40</v>
      </c>
      <c r="I10" s="1825">
        <f>'ЗАВТРАК раскладка 7-11л'!Q81</f>
        <v>30</v>
      </c>
      <c r="J10" s="1825">
        <f>'ЗАВТРАК раскладка 7-11л'!Q107</f>
        <v>40</v>
      </c>
      <c r="K10" s="1825">
        <f>'ЗАВТРАК раскладка 7-11л'!Q124</f>
        <v>42.6</v>
      </c>
      <c r="L10" s="1825">
        <f>'ЗАВТРАК раскладка 7-11л'!Q137</f>
        <v>40</v>
      </c>
      <c r="M10" s="1825">
        <f>'ЗАВТРАК раскладка 7-11л'!Q169</f>
        <v>44.4</v>
      </c>
      <c r="N10" s="1826">
        <f>'ЗАВТРАК раскладка 7-11л'!Q189</f>
        <v>50</v>
      </c>
      <c r="O10" s="806">
        <v>37.5</v>
      </c>
      <c r="P10" s="1771">
        <v>100</v>
      </c>
      <c r="Q10" s="644"/>
      <c r="R10" s="167"/>
      <c r="S10" s="167"/>
      <c r="T10" s="167"/>
      <c r="U10" s="167"/>
      <c r="V10" s="167"/>
      <c r="W10" s="1758"/>
      <c r="X10" s="217"/>
      <c r="Y10" s="192"/>
      <c r="Z10" s="679"/>
      <c r="AA10" s="167"/>
      <c r="AB10" s="1759"/>
    </row>
    <row r="11" spans="2:28">
      <c r="B11" s="702">
        <v>3</v>
      </c>
      <c r="C11" s="598" t="s">
        <v>57</v>
      </c>
      <c r="D11" s="1824">
        <v>3.75</v>
      </c>
      <c r="E11" s="345">
        <f>'ЗАВТРАК раскладка 7-11л'!Q12</f>
        <v>4.88</v>
      </c>
      <c r="F11" s="1825">
        <f>'ЗАВТРАК раскладка 7-11л'!Q28</f>
        <v>3.5799999999999996</v>
      </c>
      <c r="G11" s="1825">
        <f>'ЗАВТРАК раскладка 7-11л'!Q44</f>
        <v>10.8</v>
      </c>
      <c r="H11" s="1825">
        <f>'ЗАВТРАК раскладка 7-11л'!AD63</f>
        <v>0</v>
      </c>
      <c r="I11" s="1825">
        <f>'ЗАВТРАК раскладка 7-11л'!AD83</f>
        <v>0</v>
      </c>
      <c r="J11" s="1825">
        <f>'ЗАВТРАК раскладка 7-11л'!AD102</f>
        <v>0</v>
      </c>
      <c r="K11" s="1825">
        <f>'ЗАВТРАК раскладка 7-11л'!Q125</f>
        <v>8.3000000000000007</v>
      </c>
      <c r="L11" s="1825">
        <f>'ЗАВТРАК раскладка 7-11л'!AD143</f>
        <v>0</v>
      </c>
      <c r="M11" s="1825">
        <f>'ЗАВТРАК раскладка 7-11л'!Q170</f>
        <v>9.94</v>
      </c>
      <c r="N11" s="1826">
        <f>'ЗАВТРАК раскладка 7-11л'!AD191</f>
        <v>0</v>
      </c>
      <c r="O11" s="806">
        <v>3.75</v>
      </c>
      <c r="P11" s="1771">
        <v>100</v>
      </c>
      <c r="Q11" s="644"/>
      <c r="R11" s="167"/>
      <c r="S11" s="167"/>
      <c r="T11" s="167"/>
      <c r="U11" s="167"/>
      <c r="V11" s="167"/>
      <c r="W11" s="1758"/>
      <c r="X11" s="217"/>
      <c r="Y11" s="192"/>
      <c r="Z11" s="679"/>
      <c r="AA11" s="167"/>
      <c r="AB11" s="1759"/>
    </row>
    <row r="12" spans="2:28">
      <c r="B12" s="702">
        <v>4</v>
      </c>
      <c r="C12" s="598" t="s">
        <v>58</v>
      </c>
      <c r="D12" s="1824">
        <v>11.25</v>
      </c>
      <c r="E12" s="345">
        <f>'ЗАВТРАК раскладка 7-11л'!AD6</f>
        <v>0</v>
      </c>
      <c r="F12" s="1825">
        <f>'ЗАВТРАК раскладка 7-11л'!AD25</f>
        <v>0</v>
      </c>
      <c r="G12" s="1825">
        <f>'ЗАВТРАК раскладка 7-11л'!AD45</f>
        <v>0</v>
      </c>
      <c r="H12" s="1825">
        <f>'ЗАВТРАК раскладка 7-11л'!AD64</f>
        <v>0</v>
      </c>
      <c r="I12" s="1825">
        <f>'ЗАВТРАК раскладка 7-11л'!Q82</f>
        <v>29.45</v>
      </c>
      <c r="J12" s="1825">
        <f>'ЗАВТРАК раскладка 7-11л'!Q108</f>
        <v>53.6</v>
      </c>
      <c r="K12" s="1825">
        <f>'ЗАВТРАК раскладка 7-11л'!AD122</f>
        <v>0</v>
      </c>
      <c r="L12" s="1825">
        <f>'ЗАВТРАК раскладка 7-11л'!AD144</f>
        <v>0</v>
      </c>
      <c r="M12" s="1825">
        <f>'ЗАВТРАК раскладка 7-11л'!AD170</f>
        <v>0</v>
      </c>
      <c r="N12" s="1826">
        <f>'ЗАВТРАК раскладка 7-11л'!Q190</f>
        <v>29.45</v>
      </c>
      <c r="O12" s="1772">
        <v>11.25</v>
      </c>
      <c r="P12" s="1771">
        <v>100</v>
      </c>
      <c r="Q12" s="644"/>
      <c r="R12" s="167"/>
      <c r="S12" s="167"/>
      <c r="T12" s="167"/>
      <c r="U12" s="167"/>
      <c r="V12" s="167"/>
      <c r="W12" s="1758"/>
      <c r="X12" s="217"/>
      <c r="Y12" s="192"/>
      <c r="Z12" s="679"/>
      <c r="AA12" s="167"/>
      <c r="AB12" s="1761"/>
    </row>
    <row r="13" spans="2:28">
      <c r="B13" s="702">
        <v>5</v>
      </c>
      <c r="C13" s="598" t="s">
        <v>59</v>
      </c>
      <c r="D13" s="1824">
        <v>3.75</v>
      </c>
      <c r="E13" s="375">
        <f>'ЗАВТРАК раскладка 7-11л'!Q13</f>
        <v>37.5</v>
      </c>
      <c r="F13" s="1827">
        <f>'ЗАВТРАК раскладка 7-11л'!AD26</f>
        <v>0</v>
      </c>
      <c r="G13" s="1827">
        <f>'ЗАВТРАК раскладка 7-11л'!AD46</f>
        <v>0</v>
      </c>
      <c r="H13" s="1827">
        <f>'ЗАВТРАК раскладка 7-11л'!AD65</f>
        <v>0</v>
      </c>
      <c r="I13" s="1827">
        <f>'ЗАВТРАК раскладка 7-11л'!AD85</f>
        <v>0</v>
      </c>
      <c r="J13" s="1827">
        <f>'ЗАВТРАК раскладка 7-11л'!AD104</f>
        <v>0</v>
      </c>
      <c r="K13" s="1827">
        <f>'ЗАВТРАК раскладка 7-11л'!AD123</f>
        <v>0</v>
      </c>
      <c r="L13" s="1827">
        <f>'ЗАВТРАК раскладка 7-11л'!AD145</f>
        <v>0</v>
      </c>
      <c r="M13" s="1827">
        <f>'ЗАВТРАК раскладка 7-11л'!AD171</f>
        <v>0</v>
      </c>
      <c r="N13" s="1826">
        <f>'ЗАВТРАК раскладка 7-11л'!AD193</f>
        <v>0</v>
      </c>
      <c r="O13" s="806">
        <v>3.75</v>
      </c>
      <c r="P13" s="1771">
        <v>100</v>
      </c>
      <c r="Q13" s="644"/>
      <c r="R13" s="167"/>
      <c r="S13" s="167"/>
      <c r="T13" s="167"/>
      <c r="U13" s="167"/>
      <c r="V13" s="167"/>
      <c r="W13" s="1758"/>
      <c r="X13" s="217"/>
      <c r="Y13" s="192"/>
      <c r="Z13" s="679"/>
      <c r="AA13" s="167"/>
      <c r="AB13" s="1759"/>
    </row>
    <row r="14" spans="2:28">
      <c r="B14" s="702">
        <v>6</v>
      </c>
      <c r="C14" s="598" t="s">
        <v>60</v>
      </c>
      <c r="D14" s="1824">
        <v>46.75</v>
      </c>
      <c r="E14" s="345">
        <f>'ЗАВТРАК раскладка 7-11л'!AD8</f>
        <v>0</v>
      </c>
      <c r="F14" s="1825">
        <f>'ЗАВТРАК раскладка 7-11л'!Q29</f>
        <v>105.6</v>
      </c>
      <c r="G14" s="1825">
        <f>'ЗАВТРАК раскладка 7-11л'!AD47</f>
        <v>0</v>
      </c>
      <c r="H14" s="1825">
        <f>'ЗАВТРАК раскладка 7-11л'!Q66</f>
        <v>112</v>
      </c>
      <c r="I14" s="1825">
        <f>'ЗАВТРАК раскладка 7-11л'!AD86</f>
        <v>0</v>
      </c>
      <c r="J14" s="1825">
        <f>'ЗАВТРАК раскладка 7-11л'!AD105</f>
        <v>0</v>
      </c>
      <c r="K14" s="1825">
        <f>'ЗАВТРАК раскладка 7-11л'!Q126</f>
        <v>105.6</v>
      </c>
      <c r="L14" s="1825">
        <f>'ЗАВТРАК раскладка 7-11л'!AD146</f>
        <v>0</v>
      </c>
      <c r="M14" s="1825">
        <f>'ЗАВТРАК раскладка 7-11л'!Q171</f>
        <v>144.30000000000001</v>
      </c>
      <c r="N14" s="1826">
        <f>'ЗАВТРАК раскладка 7-11л'!AD194</f>
        <v>0</v>
      </c>
      <c r="O14" s="806">
        <v>46.75</v>
      </c>
      <c r="P14" s="1771">
        <v>100</v>
      </c>
      <c r="Q14" s="644"/>
      <c r="R14" s="167"/>
      <c r="S14" s="167"/>
      <c r="T14" s="167"/>
      <c r="U14" s="167"/>
      <c r="V14" s="167"/>
      <c r="W14" s="1758"/>
      <c r="X14" s="217"/>
      <c r="Y14" s="192"/>
      <c r="Z14" s="679"/>
      <c r="AA14" s="167"/>
      <c r="AB14" s="1759"/>
    </row>
    <row r="15" spans="2:28">
      <c r="B15" s="702">
        <v>7</v>
      </c>
      <c r="C15" s="598" t="s">
        <v>351</v>
      </c>
      <c r="D15" s="1824">
        <v>70</v>
      </c>
      <c r="E15" s="345">
        <f>'ЗАВТРАК раскладка 7-11л'!Q14</f>
        <v>151.41999999999999</v>
      </c>
      <c r="F15" s="1825">
        <f>'ЗАВТРАК раскладка 7-11л'!Q30</f>
        <v>121.94999999999999</v>
      </c>
      <c r="G15" s="1825">
        <f>'ЗАВТРАК раскладка 7-11л'!AD48</f>
        <v>0</v>
      </c>
      <c r="H15" s="1825">
        <f>'ЗАВТРАК раскладка 7-11л'!Q67</f>
        <v>87.92</v>
      </c>
      <c r="I15" s="1825">
        <f>'ЗАВТРАК раскладка 7-11л'!AD87</f>
        <v>0</v>
      </c>
      <c r="J15" s="1825">
        <f>'ЗАВТРАК раскладка 7-11л'!Q109</f>
        <v>97.3</v>
      </c>
      <c r="K15" s="1825">
        <f>'ЗАВТРАК раскладка 7-11л'!Q127</f>
        <v>136.42500000000001</v>
      </c>
      <c r="L15" s="1825">
        <f>'ЗАВТРАК раскладка 7-11л'!Q138</f>
        <v>16.984999999999999</v>
      </c>
      <c r="M15" s="1825">
        <f>'ЗАВТРАК раскладка 7-11л'!Q172</f>
        <v>88</v>
      </c>
      <c r="N15" s="1826">
        <f>'ЗАВТРАК раскладка 7-11л'!AD195</f>
        <v>0</v>
      </c>
      <c r="O15" s="1773">
        <v>70</v>
      </c>
      <c r="P15" s="1771">
        <v>100</v>
      </c>
      <c r="Q15" s="644"/>
      <c r="R15" s="167"/>
      <c r="S15" s="167"/>
      <c r="T15" s="167"/>
      <c r="U15" s="167"/>
      <c r="V15" s="167"/>
      <c r="W15" s="1758"/>
      <c r="X15" s="217"/>
      <c r="Y15" s="192"/>
      <c r="Z15" s="679"/>
      <c r="AA15" s="167"/>
      <c r="AB15" s="1760"/>
    </row>
    <row r="16" spans="2:28">
      <c r="B16" s="702">
        <v>8</v>
      </c>
      <c r="C16" s="598" t="s">
        <v>350</v>
      </c>
      <c r="D16" s="1824">
        <v>46.25</v>
      </c>
      <c r="E16" s="345">
        <f>'ЗАВТРАК раскладка 7-11л'!AD10</f>
        <v>0</v>
      </c>
      <c r="F16" s="1825">
        <f>'ЗАВТРАК раскладка 7-11л'!AD29</f>
        <v>0</v>
      </c>
      <c r="G16" s="1825">
        <f>'ЗАВТРАК раскладка 7-11л'!Q45</f>
        <v>150</v>
      </c>
      <c r="H16" s="1825">
        <f>'ЗАВТРАК раскладка 7-11л'!AD68</f>
        <v>0</v>
      </c>
      <c r="I16" s="1825">
        <f>'ЗАВТРАК раскладка 7-11л'!Q83</f>
        <v>100</v>
      </c>
      <c r="J16" s="1825">
        <f>'ЗАВТРАК раскладка 7-11л'!Q110</f>
        <v>5</v>
      </c>
      <c r="K16" s="1825">
        <f>'ЗАВТРАК раскладка 7-11л'!AD126</f>
        <v>0</v>
      </c>
      <c r="L16" s="1825">
        <f>'ЗАВТРАК раскладка 7-11л'!Q139</f>
        <v>105</v>
      </c>
      <c r="M16" s="1825">
        <f>'ЗАВТРАК раскладка 7-11л'!Q173</f>
        <v>2.5</v>
      </c>
      <c r="N16" s="1826">
        <f>'ЗАВТРАК раскладка 7-11л'!Q191</f>
        <v>100</v>
      </c>
      <c r="O16" s="806">
        <v>46.25</v>
      </c>
      <c r="P16" s="1771">
        <v>100</v>
      </c>
      <c r="Q16" s="644"/>
      <c r="R16" s="167"/>
      <c r="S16" s="167"/>
      <c r="T16" s="167"/>
      <c r="U16" s="167"/>
      <c r="V16" s="167"/>
      <c r="W16" s="1758"/>
      <c r="X16" s="217"/>
      <c r="Y16" s="192"/>
      <c r="Z16" s="679"/>
      <c r="AA16" s="167"/>
      <c r="AB16" s="1759"/>
    </row>
    <row r="17" spans="2:28">
      <c r="B17" s="702">
        <v>9</v>
      </c>
      <c r="C17" s="598" t="s">
        <v>157</v>
      </c>
      <c r="D17" s="1824">
        <v>3.75</v>
      </c>
      <c r="E17" s="345">
        <f>'ЗАВТРАК раскладка 7-11л'!Q15</f>
        <v>15</v>
      </c>
      <c r="F17" s="1825">
        <f>'ЗАВТРАК раскладка 7-11л'!AD30</f>
        <v>0</v>
      </c>
      <c r="G17" s="1825">
        <f>'ЗАВТРАК раскладка 7-11л'!AD50</f>
        <v>0</v>
      </c>
      <c r="H17" s="1825">
        <f>'ЗАВТРАК раскладка 7-11л'!Q68</f>
        <v>15</v>
      </c>
      <c r="I17" s="1825">
        <f>'ЗАВТРАК раскладка 7-11л'!AD89</f>
        <v>0</v>
      </c>
      <c r="J17" s="1825">
        <f>'ЗАВТРАК раскладка 7-11л'!AD108</f>
        <v>0</v>
      </c>
      <c r="K17" s="1825">
        <f>'ЗАВТРАК раскладка 7-11л'!AD127</f>
        <v>0</v>
      </c>
      <c r="L17" s="1825">
        <f>'ЗАВТРАК раскладка 7-11л'!AD149</f>
        <v>0</v>
      </c>
      <c r="M17" s="1825">
        <f>'ЗАВТРАК раскладка 7-11л'!Q174</f>
        <v>7.5</v>
      </c>
      <c r="N17" s="1826">
        <f>'ЗАВТРАК раскладка 7-11л'!AD197</f>
        <v>0</v>
      </c>
      <c r="O17" s="806">
        <v>3.75</v>
      </c>
      <c r="P17" s="1771">
        <v>100</v>
      </c>
      <c r="Q17" s="644"/>
      <c r="R17" s="167"/>
      <c r="S17" s="167"/>
      <c r="T17" s="167"/>
      <c r="U17" s="167"/>
      <c r="V17" s="167"/>
      <c r="W17" s="1758"/>
      <c r="X17" s="217"/>
      <c r="Y17" s="192"/>
      <c r="Z17" s="679"/>
      <c r="AA17" s="167"/>
      <c r="AB17" s="1759"/>
    </row>
    <row r="18" spans="2:28">
      <c r="B18" s="702">
        <v>10</v>
      </c>
      <c r="C18" s="598" t="s">
        <v>352</v>
      </c>
      <c r="D18" s="1824">
        <v>50</v>
      </c>
      <c r="E18" s="345">
        <f>'ЗАВТРАК раскладка 7-11л'!AD12</f>
        <v>0</v>
      </c>
      <c r="F18" s="1825">
        <f>'ЗАВТРАК раскладка 7-11л'!Q31</f>
        <v>200</v>
      </c>
      <c r="G18" s="1825">
        <f>'ЗАВТРАК раскладка 7-11л'!AD51</f>
        <v>0</v>
      </c>
      <c r="H18" s="1825">
        <f>'ЗАВТРАК раскладка 7-11л'!AD70</f>
        <v>0</v>
      </c>
      <c r="I18" s="1825">
        <f>'ЗАВТРАК раскладка 7-11л'!AD90</f>
        <v>0</v>
      </c>
      <c r="J18" s="1825">
        <f>'ЗАВТРАК раскладка 7-11л'!AD109</f>
        <v>0</v>
      </c>
      <c r="K18" s="1825">
        <f>'ЗАВТРАК раскладка 7-11л'!Q128</f>
        <v>200</v>
      </c>
      <c r="L18" s="1825">
        <f>'ЗАВТРАК раскладка 7-11л'!AD150</f>
        <v>0</v>
      </c>
      <c r="M18" s="1825">
        <f>'ЗАВТРАК раскладка 7-11л'!Q175</f>
        <v>100</v>
      </c>
      <c r="N18" s="1826">
        <f>'ЗАВТРАК раскладка 7-11л'!AD198</f>
        <v>0</v>
      </c>
      <c r="O18" s="806">
        <v>50</v>
      </c>
      <c r="P18" s="1771">
        <v>100</v>
      </c>
      <c r="Q18" s="644"/>
      <c r="R18" s="167"/>
      <c r="S18" s="167"/>
      <c r="T18" s="167"/>
      <c r="U18" s="167"/>
      <c r="V18" s="167"/>
      <c r="W18" s="1758"/>
      <c r="X18" s="217"/>
      <c r="Y18" s="192"/>
      <c r="Z18" s="679"/>
      <c r="AA18" s="167"/>
      <c r="AB18" s="1759"/>
    </row>
    <row r="19" spans="2:28">
      <c r="B19" s="702">
        <v>11</v>
      </c>
      <c r="C19" s="598" t="s">
        <v>197</v>
      </c>
      <c r="D19" s="1824">
        <v>17.5</v>
      </c>
      <c r="E19" s="345">
        <f>'ЗАВТРАК раскладка 7-11л'!AD13</f>
        <v>0</v>
      </c>
      <c r="F19" s="1825">
        <f>'ЗАВТРАК раскладка 7-11л'!AD32</f>
        <v>0</v>
      </c>
      <c r="G19" s="1825">
        <f>'ЗАВТРАК раскладка 7-11л'!AD52</f>
        <v>0</v>
      </c>
      <c r="H19" s="1825">
        <f>'ЗАВТРАК раскладка 7-11л'!Q69</f>
        <v>59.2</v>
      </c>
      <c r="I19" s="1825">
        <f>'ЗАВТРАК раскладка 7-11л'!AD91</f>
        <v>0</v>
      </c>
      <c r="J19" s="1825">
        <f>'ЗАВТРАК раскладка 7-11л'!Q111</f>
        <v>63.2</v>
      </c>
      <c r="K19" s="1825">
        <f>'ЗАВТРАК раскладка 7-11л'!AD129</f>
        <v>0</v>
      </c>
      <c r="L19" s="1825">
        <f>'ЗАВТРАК раскладка 7-11л'!AD151</f>
        <v>0</v>
      </c>
      <c r="M19" s="1825">
        <f>'ЗАВТРАК раскладка 7-11л'!Q176</f>
        <v>52.6</v>
      </c>
      <c r="N19" s="1826">
        <f>'ЗАВТРАК раскладка 7-11л'!AD199</f>
        <v>0</v>
      </c>
      <c r="O19" s="806">
        <v>17.5</v>
      </c>
      <c r="P19" s="1771">
        <v>100</v>
      </c>
      <c r="Q19" s="644"/>
      <c r="R19" s="167"/>
      <c r="S19" s="167"/>
      <c r="T19" s="167"/>
      <c r="U19" s="167"/>
      <c r="V19" s="167"/>
      <c r="W19" s="1758"/>
      <c r="X19" s="217"/>
      <c r="Y19" s="192"/>
      <c r="Z19" s="679"/>
      <c r="AA19" s="167"/>
      <c r="AB19" s="1759"/>
    </row>
    <row r="20" spans="2:28">
      <c r="B20" s="702">
        <v>12</v>
      </c>
      <c r="C20" s="598" t="s">
        <v>198</v>
      </c>
      <c r="D20" s="1824">
        <v>8.75</v>
      </c>
      <c r="E20" s="345">
        <f>'ЗАВТРАК раскладка 7-11л'!AD14</f>
        <v>0</v>
      </c>
      <c r="F20" s="1825">
        <f>'ЗАВТРАК раскладка 7-11л'!AD33</f>
        <v>0</v>
      </c>
      <c r="G20" s="1825">
        <f>'ЗАВТРАК раскладка 7-11л'!AD53</f>
        <v>0</v>
      </c>
      <c r="H20" s="1825">
        <f>'ЗАВТРАК раскладка 7-11л'!AD72</f>
        <v>0</v>
      </c>
      <c r="I20" s="1825">
        <f>'ЗАВТРАК раскладка 7-11л'!AD92</f>
        <v>0</v>
      </c>
      <c r="J20" s="1825">
        <f>'ЗАВТРАК раскладка 7-11л'!AD111</f>
        <v>0</v>
      </c>
      <c r="K20" s="1825">
        <f>'ЗАВТРАК раскладка 7-11л'!AD130</f>
        <v>0</v>
      </c>
      <c r="L20" s="1825">
        <f>'ЗАВТРАК раскладка 7-11л'!Q140</f>
        <v>68.099999999999994</v>
      </c>
      <c r="M20" s="1825">
        <f>'ЗАВТРАК раскладка 7-11л'!Q177</f>
        <v>19.399999999999999</v>
      </c>
      <c r="N20" s="1826">
        <f>'ЗАВТРАК раскладка 7-11л'!AD200</f>
        <v>0</v>
      </c>
      <c r="O20" s="806">
        <v>8.75</v>
      </c>
      <c r="P20" s="1771">
        <v>100</v>
      </c>
      <c r="Q20" s="644"/>
      <c r="R20" s="167"/>
      <c r="S20" s="167"/>
      <c r="T20" s="167"/>
      <c r="U20" s="167"/>
      <c r="V20" s="167"/>
      <c r="W20" s="1758"/>
      <c r="X20" s="217"/>
      <c r="Y20" s="192"/>
      <c r="Z20" s="679"/>
      <c r="AA20" s="167"/>
      <c r="AB20" s="1759"/>
    </row>
    <row r="21" spans="2:28" ht="12.75" customHeight="1">
      <c r="B21" s="702">
        <v>13</v>
      </c>
      <c r="C21" s="598" t="s">
        <v>61</v>
      </c>
      <c r="D21" s="1824">
        <v>14.5</v>
      </c>
      <c r="E21" s="345">
        <f>'ЗАВТРАК раскладка 7-11л'!AD15</f>
        <v>0</v>
      </c>
      <c r="F21" s="1825">
        <f>'ЗАВТРАК раскладка 7-11л'!Q32</f>
        <v>78</v>
      </c>
      <c r="G21" s="1825">
        <f>'ЗАВТРАК раскладка 7-11л'!AD54</f>
        <v>0</v>
      </c>
      <c r="H21" s="1825">
        <f>'ЗАВТРАК раскладка 7-11л'!AD73</f>
        <v>0</v>
      </c>
      <c r="I21" s="1825">
        <f>'ЗАВТРАК раскладка 7-11л'!AD93</f>
        <v>0</v>
      </c>
      <c r="J21" s="1825">
        <f>'ЗАВТРАК раскладка 7-11л'!AD112</f>
        <v>0</v>
      </c>
      <c r="K21" s="1825">
        <f>'ЗАВТРАК раскладка 7-11л'!Q129</f>
        <v>67</v>
      </c>
      <c r="L21" s="1825">
        <f>'ЗАВТРАК раскладка 7-11л'!AD153</f>
        <v>0</v>
      </c>
      <c r="M21" s="1825">
        <f>'ЗАВТРАК раскладка 7-11л'!AD179</f>
        <v>0</v>
      </c>
      <c r="N21" s="1826">
        <f>'ЗАВТРАК раскладка 7-11л'!AD201</f>
        <v>0</v>
      </c>
      <c r="O21" s="806">
        <v>14.5</v>
      </c>
      <c r="P21" s="1771">
        <v>100</v>
      </c>
      <c r="Q21" s="644"/>
      <c r="R21" s="167"/>
      <c r="S21" s="167"/>
      <c r="T21" s="167"/>
      <c r="U21" s="167"/>
      <c r="V21" s="167"/>
      <c r="W21" s="1758"/>
      <c r="X21" s="217"/>
      <c r="Y21" s="192"/>
      <c r="Z21" s="679"/>
      <c r="AA21" s="167"/>
      <c r="AB21" s="1759"/>
    </row>
    <row r="22" spans="2:28" ht="13.5" customHeight="1">
      <c r="B22" s="702">
        <v>14</v>
      </c>
      <c r="C22" s="598" t="s">
        <v>199</v>
      </c>
      <c r="D22" s="1824">
        <v>7.5</v>
      </c>
      <c r="E22" s="345">
        <f>'ЗАВТРАК раскладка 7-11л'!Q16</f>
        <v>75</v>
      </c>
      <c r="F22" s="1825">
        <f>'ЗАВТРАК раскладка 7-11л'!AD35</f>
        <v>0</v>
      </c>
      <c r="G22" s="1825">
        <f>'ЗАВТРАК раскладка 7-11л'!AD55</f>
        <v>0</v>
      </c>
      <c r="H22" s="1825">
        <f>'ЗАВТРАК раскладка 7-11л'!AD74</f>
        <v>0</v>
      </c>
      <c r="I22" s="1825">
        <f>'ЗАВТРАК раскладка 7-11л'!AD94</f>
        <v>0</v>
      </c>
      <c r="J22" s="1825">
        <f>'ЗАВТРАК раскладка 7-11л'!AD113</f>
        <v>0</v>
      </c>
      <c r="K22" s="1825">
        <f>'ЗАВТРАК раскладка 7-11л'!AD132</f>
        <v>0</v>
      </c>
      <c r="L22" s="1825">
        <f>'ЗАВТРАК раскладка 7-11л'!AD154</f>
        <v>0</v>
      </c>
      <c r="M22" s="1825">
        <f>'ЗАВТРАК раскладка 7-11л'!AD180</f>
        <v>0</v>
      </c>
      <c r="N22" s="1826">
        <f>'ЗАВТРАК раскладка 7-11л'!AD202</f>
        <v>0</v>
      </c>
      <c r="O22" s="806">
        <v>7.5</v>
      </c>
      <c r="P22" s="1771">
        <v>100</v>
      </c>
      <c r="Q22" s="644"/>
      <c r="R22" s="167"/>
      <c r="S22" s="167"/>
      <c r="T22" s="167"/>
      <c r="U22" s="167"/>
      <c r="V22" s="167"/>
      <c r="W22" s="1758"/>
      <c r="X22" s="217"/>
      <c r="Y22" s="192"/>
      <c r="Z22" s="679"/>
      <c r="AA22" s="167"/>
      <c r="AB22" s="1759"/>
    </row>
    <row r="23" spans="2:28" ht="12.75" customHeight="1">
      <c r="B23" s="702">
        <v>15</v>
      </c>
      <c r="C23" s="598" t="s">
        <v>354</v>
      </c>
      <c r="D23" s="1824">
        <v>75</v>
      </c>
      <c r="E23" s="345">
        <f>'ЗАВТРАК раскладка 7-11л'!AD17</f>
        <v>0</v>
      </c>
      <c r="F23" s="1825">
        <f>'ЗАВТРАК раскладка 7-11л'!Q33</f>
        <v>25.2</v>
      </c>
      <c r="G23" s="1825">
        <f>'ЗАВТРАК раскладка 7-11л'!Q46</f>
        <v>15</v>
      </c>
      <c r="H23" s="1825">
        <f>'ЗАВТРАК раскладка 7-11л'!AD75</f>
        <v>0</v>
      </c>
      <c r="I23" s="1825">
        <f>'ЗАВТРАК раскладка 7-11л'!Q84</f>
        <v>130</v>
      </c>
      <c r="J23" s="1825">
        <f>'ЗАВТРАК раскладка 7-11л'!AD114</f>
        <v>0</v>
      </c>
      <c r="K23" s="1825">
        <f>'ЗАВТРАК раскладка 7-11л'!Q130</f>
        <v>24.64</v>
      </c>
      <c r="L23" s="1825">
        <f>'ЗАВТРАК раскладка 7-11л'!Q141</f>
        <v>228.02</v>
      </c>
      <c r="M23" s="1825">
        <f>'ЗАВТРАК раскладка 7-11л'!U168</f>
        <v>5.5</v>
      </c>
      <c r="N23" s="1826">
        <f>'ЗАВТРАК раскладка 7-11л'!Q192</f>
        <v>321.64</v>
      </c>
      <c r="O23" s="806">
        <v>75</v>
      </c>
      <c r="P23" s="1771">
        <v>100</v>
      </c>
      <c r="Q23" s="644"/>
      <c r="R23" s="167"/>
      <c r="S23" s="167"/>
      <c r="T23" s="167"/>
      <c r="U23" s="167"/>
      <c r="V23" s="167"/>
      <c r="W23" s="1758"/>
      <c r="X23" s="217"/>
      <c r="Y23" s="192"/>
      <c r="Z23" s="679"/>
      <c r="AA23" s="167"/>
      <c r="AB23" s="1759"/>
    </row>
    <row r="24" spans="2:28" ht="14.25" customHeight="1">
      <c r="B24" s="702">
        <v>16</v>
      </c>
      <c r="C24" s="598" t="s">
        <v>353</v>
      </c>
      <c r="D24" s="1824">
        <v>12.5</v>
      </c>
      <c r="E24" s="375">
        <f>'ЗАВТРАК раскладка 7-11л'!AF4</f>
        <v>0</v>
      </c>
      <c r="F24" s="1828">
        <f>'ЗАВТРАК раскладка 7-11л'!AF23</f>
        <v>0</v>
      </c>
      <c r="G24" s="1829">
        <f>'ЗАВТРАК раскладка 7-11л'!Q48</f>
        <v>125</v>
      </c>
      <c r="H24" s="1827">
        <f>'ЗАВТРАК раскладка 7-11л'!AF62</f>
        <v>0</v>
      </c>
      <c r="I24" s="1830">
        <f>'ЗАВТРАК раскладка 7-11л'!AF82</f>
        <v>0</v>
      </c>
      <c r="J24" s="1827">
        <f>'ЗАВТРАК раскладка 7-11л'!AF101</f>
        <v>0</v>
      </c>
      <c r="K24" s="1830">
        <f>'ЗАВТРАК раскладка 7-11л'!AF120</f>
        <v>0</v>
      </c>
      <c r="L24" s="1828">
        <f>'ЗАВТРАК раскладка 7-11л'!AF142</f>
        <v>0</v>
      </c>
      <c r="M24" s="1828">
        <f>'ЗАВТРАК раскладка 7-11л'!AF168</f>
        <v>0</v>
      </c>
      <c r="N24" s="1826">
        <f>'ЗАВТРАК раскладка 7-11л'!AF190</f>
        <v>0</v>
      </c>
      <c r="O24" s="806">
        <v>12.5</v>
      </c>
      <c r="P24" s="1771">
        <v>100</v>
      </c>
      <c r="Q24" s="644"/>
      <c r="R24" s="167"/>
      <c r="S24" s="167"/>
      <c r="T24" s="167"/>
      <c r="U24" s="167"/>
      <c r="V24" s="167"/>
      <c r="W24" s="1758"/>
      <c r="X24" s="217"/>
      <c r="Y24" s="192"/>
      <c r="Z24" s="679"/>
      <c r="AA24" s="167"/>
      <c r="AB24" s="1759"/>
    </row>
    <row r="25" spans="2:28">
      <c r="B25" s="702">
        <v>17</v>
      </c>
      <c r="C25" s="598" t="s">
        <v>62</v>
      </c>
      <c r="D25" s="1824">
        <v>2.5</v>
      </c>
      <c r="E25" s="375">
        <f>'ЗАВТРАК раскладка 7-11л'!AF5</f>
        <v>0</v>
      </c>
      <c r="F25" s="1828">
        <f>'ЗАВТРАК раскладка 7-11л'!AF24</f>
        <v>0</v>
      </c>
      <c r="G25" s="1829">
        <f>'ЗАВТРАК раскладка 7-11л'!AF44</f>
        <v>0</v>
      </c>
      <c r="H25" s="1827">
        <f>'ЗАВТРАК раскладка 7-11л'!AF63</f>
        <v>0</v>
      </c>
      <c r="I25" s="1830">
        <f>'ЗАВТРАК раскладка 7-11л'!AF83</f>
        <v>0</v>
      </c>
      <c r="J25" s="1827">
        <f>'ЗАВТРАК раскладка 7-11л'!AF102</f>
        <v>0</v>
      </c>
      <c r="K25" s="1830">
        <f>'ЗАВТРАК раскладка 7-11л'!AF121</f>
        <v>0</v>
      </c>
      <c r="L25" s="1828">
        <f>'ЗАВТРАК раскладка 7-11л'!U136</f>
        <v>10</v>
      </c>
      <c r="M25" s="1828">
        <f>'ЗАВТРАК раскладка 7-11л'!AF169</f>
        <v>0</v>
      </c>
      <c r="N25" s="1826">
        <f>'ЗАВТРАК раскладка 7-11л'!U188</f>
        <v>15</v>
      </c>
      <c r="O25" s="806">
        <v>2.5</v>
      </c>
      <c r="P25" s="1771">
        <v>100</v>
      </c>
      <c r="Q25" s="644"/>
      <c r="R25" s="167"/>
      <c r="S25" s="167"/>
      <c r="T25" s="167"/>
      <c r="U25" s="167"/>
      <c r="V25" s="167"/>
      <c r="W25" s="1758"/>
      <c r="X25" s="217"/>
      <c r="Y25" s="192"/>
      <c r="Z25" s="679"/>
      <c r="AA25" s="167"/>
      <c r="AB25" s="1759"/>
    </row>
    <row r="26" spans="2:28">
      <c r="B26" s="702">
        <v>18</v>
      </c>
      <c r="C26" s="598" t="s">
        <v>580</v>
      </c>
      <c r="D26" s="1824">
        <v>2.5</v>
      </c>
      <c r="E26" s="375">
        <f>'ЗАВТРАК раскладка 7-11л'!Q17</f>
        <v>4.9000000000000004</v>
      </c>
      <c r="F26" s="1828">
        <f>'ЗАВТРАК раскладка 7-11л'!Q34</f>
        <v>4.9000000000000004</v>
      </c>
      <c r="G26" s="1829">
        <f>'ЗАВТРАК раскладка 7-11л'!U43</f>
        <v>5.4</v>
      </c>
      <c r="H26" s="1827">
        <f>'ЗАВТРАК раскладка 7-11л'!AF64</f>
        <v>0</v>
      </c>
      <c r="I26" s="1830">
        <f>'ЗАВТРАК раскладка 7-11л'!AF84</f>
        <v>0</v>
      </c>
      <c r="J26" s="1827">
        <f>'ЗАВТРАК раскладка 7-11л'!AF103</f>
        <v>0</v>
      </c>
      <c r="K26" s="1830">
        <f>'ЗАВТРАК раскладка 7-11л'!U123</f>
        <v>1.8</v>
      </c>
      <c r="L26" s="1828">
        <f>'ЗАВТРАК раскладка 7-11л'!AF144</f>
        <v>0</v>
      </c>
      <c r="M26" s="1828">
        <f>'ЗАВТРАК раскладка 7-11л'!U169</f>
        <v>8</v>
      </c>
      <c r="N26" s="1826">
        <f>'ЗАВТРАК раскладка 7-11л'!AF192</f>
        <v>0</v>
      </c>
      <c r="O26" s="806">
        <v>2.5</v>
      </c>
      <c r="P26" s="1771">
        <v>100</v>
      </c>
      <c r="Q26" s="644"/>
      <c r="R26" s="167"/>
      <c r="S26" s="167"/>
      <c r="T26" s="167"/>
      <c r="U26" s="167"/>
      <c r="V26" s="167"/>
      <c r="W26" s="1758"/>
      <c r="X26" s="217"/>
      <c r="Y26" s="192"/>
      <c r="Z26" s="679"/>
      <c r="AA26" s="167"/>
      <c r="AB26" s="1759"/>
    </row>
    <row r="27" spans="2:28">
      <c r="B27" s="702">
        <v>19</v>
      </c>
      <c r="C27" s="598" t="s">
        <v>63</v>
      </c>
      <c r="D27" s="1824">
        <v>7.5</v>
      </c>
      <c r="E27" s="375">
        <f>'ЗАВТРАК раскладка 7-11л'!U10</f>
        <v>5.5</v>
      </c>
      <c r="F27" s="1831">
        <f>'ЗАВТРАК раскладка 7-11л'!U26</f>
        <v>4</v>
      </c>
      <c r="G27" s="1832">
        <f>'ЗАВТРАК раскладка 7-11л'!U44</f>
        <v>15.4</v>
      </c>
      <c r="H27" s="1833">
        <f>'ЗАВТРАК раскладка 7-11л'!U64</f>
        <v>3</v>
      </c>
      <c r="I27" s="1831">
        <f>'ЗАВТРАК раскладка 7-11л'!U80</f>
        <v>10</v>
      </c>
      <c r="J27" s="1827">
        <f>'ЗАВТРАК раскладка 7-11л'!AF104</f>
        <v>0</v>
      </c>
      <c r="K27" s="1834">
        <f>'ЗАВТРАК раскладка 7-11л'!U124</f>
        <v>5.6</v>
      </c>
      <c r="L27" s="1831">
        <f>'ЗАВТРАК раскладка 7-11л'!U137</f>
        <v>4</v>
      </c>
      <c r="M27" s="1834">
        <f>'ЗАВТРАК раскладка 7-11л'!U170</f>
        <v>7.5</v>
      </c>
      <c r="N27" s="1826">
        <f>'ЗАВТРАК раскладка 7-11л'!U189</f>
        <v>20</v>
      </c>
      <c r="O27" s="806">
        <v>7.5</v>
      </c>
      <c r="P27" s="1771">
        <v>100</v>
      </c>
      <c r="Q27" s="644"/>
      <c r="R27" s="167"/>
      <c r="S27" s="167"/>
      <c r="T27" s="167"/>
      <c r="U27" s="167"/>
      <c r="V27" s="167"/>
      <c r="W27" s="1758"/>
      <c r="X27" s="217"/>
      <c r="Y27" s="192"/>
      <c r="Z27" s="679"/>
      <c r="AA27" s="167"/>
      <c r="AB27" s="1759"/>
    </row>
    <row r="28" spans="2:28">
      <c r="B28" s="702">
        <v>20</v>
      </c>
      <c r="C28" s="598" t="s">
        <v>64</v>
      </c>
      <c r="D28" s="1824">
        <v>3.75</v>
      </c>
      <c r="E28" s="375">
        <f>'ЗАВТРАК раскладка 7-11л'!U11</f>
        <v>6.4</v>
      </c>
      <c r="F28" s="1834">
        <f>'ЗАВТРАК раскладка 7-11л'!U27</f>
        <v>8.6</v>
      </c>
      <c r="G28" s="1833">
        <f>'ЗАВТРАК раскладка 7-11л'!AF47</f>
        <v>0</v>
      </c>
      <c r="H28" s="1827">
        <f>'ЗАВТРАК раскладка 7-11л'!U65</f>
        <v>3</v>
      </c>
      <c r="I28" s="1830">
        <f>'ЗАВТРАК раскладка 7-11л'!AF86</f>
        <v>0</v>
      </c>
      <c r="J28" s="1827">
        <f>'ЗАВТРАК раскладка 7-11л'!Q112</f>
        <v>7</v>
      </c>
      <c r="K28" s="1830">
        <f>'ЗАВТРАК раскладка 7-11л'!U125</f>
        <v>6.5</v>
      </c>
      <c r="L28" s="1834">
        <f>'ЗАВТРАК раскладка 7-11л'!AF146</f>
        <v>0</v>
      </c>
      <c r="M28" s="1828">
        <f>'ЗАВТРАК раскладка 7-11л'!U171</f>
        <v>6</v>
      </c>
      <c r="N28" s="1826">
        <f>'ЗАВТРАК раскладка 7-11л'!AF194</f>
        <v>0</v>
      </c>
      <c r="O28" s="806">
        <v>3.75</v>
      </c>
      <c r="P28" s="1771">
        <v>100</v>
      </c>
      <c r="Q28" s="644"/>
      <c r="R28" s="167"/>
      <c r="S28" s="167"/>
      <c r="T28" s="167"/>
      <c r="U28" s="167"/>
      <c r="V28" s="167"/>
      <c r="W28" s="1758"/>
      <c r="X28" s="217"/>
      <c r="Y28" s="192"/>
      <c r="Z28" s="679"/>
      <c r="AA28" s="167"/>
      <c r="AB28" s="1759"/>
    </row>
    <row r="29" spans="2:28">
      <c r="B29" s="702">
        <v>21</v>
      </c>
      <c r="C29" s="598" t="s">
        <v>356</v>
      </c>
      <c r="D29" s="1824">
        <v>10</v>
      </c>
      <c r="E29" s="375">
        <f>'ЗАВТРАК раскладка 7-11л'!U12</f>
        <v>8.64</v>
      </c>
      <c r="F29" s="1834">
        <f>'ЗАВТРАК раскладка 7-11л'!U28</f>
        <v>3.6</v>
      </c>
      <c r="G29" s="1829">
        <f>'ЗАВТРАК раскладка 7-11л'!U45</f>
        <v>5.4</v>
      </c>
      <c r="H29" s="1827">
        <f>'ЗАВТРАК раскладка 7-11л'!AF67</f>
        <v>0</v>
      </c>
      <c r="I29" s="1830">
        <f>'ЗАВТРАК раскладка 7-11л'!AF87</f>
        <v>0</v>
      </c>
      <c r="J29" s="1827">
        <f>'ЗАВТРАК раскладка 7-11л'!AF106</f>
        <v>0</v>
      </c>
      <c r="K29" s="1830">
        <f>'ЗАВТРАК раскладка 7-11л'!U126</f>
        <v>3.76</v>
      </c>
      <c r="L29" s="1828">
        <f>'ЗАВТРАК раскладка 7-11л'!U138</f>
        <v>75</v>
      </c>
      <c r="M29" s="1828">
        <f>'ЗАВТРАК раскладка 7-11л'!U172</f>
        <v>3.6</v>
      </c>
      <c r="N29" s="1826">
        <f>'ЗАВТРАК раскладка 7-11л'!AF195</f>
        <v>0</v>
      </c>
      <c r="O29" s="806">
        <v>10</v>
      </c>
      <c r="P29" s="1771">
        <v>100</v>
      </c>
      <c r="Q29" s="644"/>
      <c r="R29" s="167"/>
      <c r="S29" s="167"/>
      <c r="T29" s="167"/>
      <c r="U29" s="167"/>
      <c r="V29" s="167"/>
      <c r="W29" s="1758"/>
      <c r="X29" s="217"/>
      <c r="Y29" s="192"/>
      <c r="Z29" s="679"/>
      <c r="AA29" s="167"/>
      <c r="AB29" s="1759"/>
    </row>
    <row r="30" spans="2:28" ht="14.25" customHeight="1">
      <c r="B30" s="702">
        <v>22</v>
      </c>
      <c r="C30" s="598" t="s">
        <v>65</v>
      </c>
      <c r="D30" s="1824">
        <v>7.5</v>
      </c>
      <c r="E30" s="375">
        <f>'ЗАВТРАК раскладка 7-11л'!U13</f>
        <v>5</v>
      </c>
      <c r="F30" s="1828">
        <f>'ЗАВТРАК раскладка 7-11л'!U29</f>
        <v>0.9</v>
      </c>
      <c r="G30" s="1835">
        <f>'ЗАВТРАК раскладка 7-11л'!U46</f>
        <v>20</v>
      </c>
      <c r="H30" s="1827">
        <f>'ЗАВТРАК раскладка 7-11л'!U66</f>
        <v>5</v>
      </c>
      <c r="I30" s="1830">
        <f>'ЗАВТРАК раскладка 7-11л'!U81</f>
        <v>15</v>
      </c>
      <c r="J30" s="1827">
        <f>'ЗАВТРАК раскладка 7-11л'!U106</f>
        <v>10</v>
      </c>
      <c r="K30" s="1830">
        <f>'ЗАВТРАК раскладка 7-11л'!AF126</f>
        <v>0</v>
      </c>
      <c r="L30" s="1828">
        <f>'ЗАВТРАК раскладка 7-11л'!U139</f>
        <v>5</v>
      </c>
      <c r="M30" s="1836">
        <f>'ЗАВТРАК раскладка 7-11л'!U173</f>
        <v>4.0999999999999996</v>
      </c>
      <c r="N30" s="1826">
        <f>'ЗАВТРАК раскладка 7-11л'!U190</f>
        <v>10</v>
      </c>
      <c r="O30" s="806">
        <v>7.5</v>
      </c>
      <c r="P30" s="1771">
        <v>100</v>
      </c>
      <c r="Q30" s="644"/>
      <c r="R30" s="167"/>
      <c r="S30" s="167"/>
      <c r="T30" s="167"/>
      <c r="U30" s="167"/>
      <c r="V30" s="167"/>
      <c r="W30" s="1758"/>
      <c r="X30" s="217"/>
      <c r="Y30" s="192"/>
      <c r="Z30" s="679"/>
      <c r="AA30" s="167"/>
      <c r="AB30" s="1759"/>
    </row>
    <row r="31" spans="2:28" ht="15.75" customHeight="1">
      <c r="B31" s="702">
        <v>23</v>
      </c>
      <c r="C31" s="598" t="s">
        <v>66</v>
      </c>
      <c r="D31" s="1824">
        <v>2.5</v>
      </c>
      <c r="E31" s="375">
        <f>'ЗАВТРАК раскладка 7-11л'!AF11</f>
        <v>0</v>
      </c>
      <c r="F31" s="1828">
        <f>'ЗАВТРАК раскладка 7-11л'!AF30</f>
        <v>0</v>
      </c>
      <c r="G31" s="1829">
        <f>'ЗАВТРАК раскладка 7-11л'!AF50</f>
        <v>0</v>
      </c>
      <c r="H31" s="1827">
        <f>'ЗАВТРАК раскладка 7-11л'!AF69</f>
        <v>0</v>
      </c>
      <c r="I31" s="1830">
        <f>'ЗАВТРАК раскладка 7-11л'!U82</f>
        <v>25</v>
      </c>
      <c r="J31" s="1827">
        <f>'ЗАВТРАК раскладка 7-11л'!AF108</f>
        <v>0</v>
      </c>
      <c r="K31" s="1830">
        <f>'ЗАВТРАК раскладка 7-11л'!AF127</f>
        <v>0</v>
      </c>
      <c r="L31" s="1828">
        <f>'ЗАВТРАК раскладка 7-11л'!AF149</f>
        <v>0</v>
      </c>
      <c r="M31" s="1828">
        <f>'ЗАВТРАК раскладка 7-11л'!AF175</f>
        <v>0</v>
      </c>
      <c r="N31" s="1826">
        <f>'ЗАВТРАК раскладка 7-11л'!AF197</f>
        <v>0</v>
      </c>
      <c r="O31" s="806">
        <v>2.5</v>
      </c>
      <c r="P31" s="1771">
        <v>100</v>
      </c>
      <c r="Q31" s="644"/>
      <c r="R31" s="167"/>
      <c r="S31" s="167"/>
      <c r="T31" s="167"/>
      <c r="U31" s="167"/>
      <c r="V31" s="167"/>
      <c r="W31" s="1758"/>
      <c r="X31" s="217"/>
      <c r="Y31" s="192"/>
      <c r="Z31" s="679"/>
      <c r="AA31" s="167"/>
      <c r="AB31" s="1759"/>
    </row>
    <row r="32" spans="2:28" ht="14.25" customHeight="1">
      <c r="B32" s="702">
        <v>24</v>
      </c>
      <c r="C32" s="598" t="s">
        <v>67</v>
      </c>
      <c r="D32" s="1824">
        <v>0.25</v>
      </c>
      <c r="E32" s="375">
        <f>'ЗАВТРАК раскладка 7-11л'!AF12</f>
        <v>0</v>
      </c>
      <c r="F32" s="1834">
        <f>'ЗАВТРАК раскладка 7-11л'!AF31</f>
        <v>0</v>
      </c>
      <c r="G32" s="1833">
        <f>'ЗАВТРАК раскладка 7-11л'!U47</f>
        <v>0.8</v>
      </c>
      <c r="H32" s="1827">
        <f>'ЗАВТРАК раскладка 7-11л'!AF70</f>
        <v>0</v>
      </c>
      <c r="I32" s="1830">
        <f>'ЗАВТРАК раскладка 7-11л'!U83</f>
        <v>0.9</v>
      </c>
      <c r="J32" s="1827">
        <f>'ЗАВТРАК раскладка 7-11л'!U107</f>
        <v>0.8</v>
      </c>
      <c r="K32" s="1830">
        <f>'ЗАВТРАК раскладка 7-11л'!AF128</f>
        <v>0</v>
      </c>
      <c r="L32" s="1828">
        <f>'ЗАВТРАК раскладка 7-11л'!AF150</f>
        <v>0</v>
      </c>
      <c r="M32" s="1828">
        <f>'ЗАВТРАК раскладка 7-11л'!AF176</f>
        <v>0</v>
      </c>
      <c r="N32" s="1826">
        <f>'ЗАВТРАК раскладка 7-11л'!AF198</f>
        <v>0</v>
      </c>
      <c r="O32" s="806">
        <v>0.25</v>
      </c>
      <c r="P32" s="1771">
        <v>100</v>
      </c>
      <c r="Q32" s="644"/>
      <c r="R32" s="167"/>
      <c r="S32" s="167"/>
      <c r="T32" s="167"/>
      <c r="U32" s="167"/>
      <c r="V32" s="167"/>
      <c r="W32" s="1758"/>
      <c r="X32" s="217"/>
      <c r="Y32" s="192"/>
      <c r="Z32" s="679"/>
      <c r="AA32" s="167"/>
      <c r="AB32" s="1759"/>
    </row>
    <row r="33" spans="2:28">
      <c r="B33" s="702">
        <v>25</v>
      </c>
      <c r="C33" s="598" t="s">
        <v>357</v>
      </c>
      <c r="D33" s="1824">
        <v>0.25</v>
      </c>
      <c r="E33" s="375">
        <f>'ЗАВТРАК раскладка 7-11л'!AF13</f>
        <v>0</v>
      </c>
      <c r="F33" s="1828">
        <f>'ЗАВТРАК раскладка 7-11л'!AF32</f>
        <v>0</v>
      </c>
      <c r="G33" s="1829">
        <f>'ЗАВТРАК раскладка 7-11л'!AF52</f>
        <v>0</v>
      </c>
      <c r="H33" s="1827">
        <f>'ЗАВТРАК раскладка 7-11л'!AF71</f>
        <v>0</v>
      </c>
      <c r="I33" s="1830">
        <f>'ЗАВТРАК раскладка 7-11л'!AF91</f>
        <v>0</v>
      </c>
      <c r="J33" s="1827">
        <f>'ЗАВТРАК раскладка 7-11л'!AF110</f>
        <v>0</v>
      </c>
      <c r="K33" s="1830">
        <f>'ЗАВТРАК раскладка 7-11л'!AF129</f>
        <v>0</v>
      </c>
      <c r="L33" s="1828">
        <f>'ЗАВТРАК раскладка 7-11л'!AF151</f>
        <v>0</v>
      </c>
      <c r="M33" s="1834">
        <f>'ЗАВТРАК раскладка 7-11л'!AF177</f>
        <v>0</v>
      </c>
      <c r="N33" s="1826">
        <f>'ЗАВТРАК раскладка 7-11л'!U191</f>
        <v>2.5</v>
      </c>
      <c r="O33" s="806">
        <v>0.25</v>
      </c>
      <c r="P33" s="1771">
        <v>100</v>
      </c>
      <c r="Q33" s="644"/>
      <c r="R33" s="167"/>
      <c r="S33" s="167"/>
      <c r="T33" s="167"/>
      <c r="U33" s="167"/>
      <c r="V33" s="167"/>
      <c r="W33" s="1758"/>
      <c r="X33" s="217"/>
      <c r="Y33" s="192"/>
      <c r="Z33" s="679"/>
      <c r="AA33" s="167"/>
      <c r="AB33" s="1759"/>
    </row>
    <row r="34" spans="2:28">
      <c r="B34" s="702">
        <v>26</v>
      </c>
      <c r="C34" s="598" t="s">
        <v>200</v>
      </c>
      <c r="D34" s="1824">
        <v>0.5</v>
      </c>
      <c r="E34" s="375">
        <f>'ЗАВТРАК раскладка 7-11л'!AF14</f>
        <v>0</v>
      </c>
      <c r="F34" s="1834">
        <f>'ЗАВТРАК раскладка 7-11л'!AF33</f>
        <v>0</v>
      </c>
      <c r="G34" s="1835">
        <f>'ЗАВТРАК раскладка 7-11л'!AF53</f>
        <v>0</v>
      </c>
      <c r="H34" s="1827">
        <f>'ЗАВТРАК раскладка 7-11л'!AF72</f>
        <v>0</v>
      </c>
      <c r="I34" s="1830">
        <f>'ЗАВТРАК раскладка 7-11л'!AF92</f>
        <v>0</v>
      </c>
      <c r="J34" s="1827">
        <f>'ЗАВТРАК раскладка 7-11л'!AF111</f>
        <v>0</v>
      </c>
      <c r="K34" s="1830">
        <f>'ЗАВТРАК раскладка 7-11л'!AF130</f>
        <v>0</v>
      </c>
      <c r="L34" s="1836">
        <f>'ЗАВТРАК раскладка 7-11л'!U140</f>
        <v>5</v>
      </c>
      <c r="M34" s="1828">
        <f>'ЗАВТРАК раскладка 7-11л'!AF178</f>
        <v>0</v>
      </c>
      <c r="N34" s="1826">
        <f>'ЗАВТРАК раскладка 7-11л'!AF200</f>
        <v>0</v>
      </c>
      <c r="O34" s="806">
        <v>0.5</v>
      </c>
      <c r="P34" s="1771">
        <v>100</v>
      </c>
      <c r="Q34" s="644"/>
      <c r="R34" s="167"/>
      <c r="S34" s="167"/>
      <c r="T34" s="167"/>
      <c r="U34" s="167"/>
      <c r="V34" s="167"/>
      <c r="W34" s="1758"/>
      <c r="X34" s="217"/>
      <c r="Y34" s="192"/>
      <c r="Z34" s="679"/>
      <c r="AA34" s="167"/>
      <c r="AB34" s="1759"/>
    </row>
    <row r="35" spans="2:28">
      <c r="B35" s="702">
        <v>27</v>
      </c>
      <c r="C35" s="711" t="s">
        <v>358</v>
      </c>
      <c r="D35" s="1824">
        <v>0.75</v>
      </c>
      <c r="E35" s="375">
        <f>'ЗАВТРАК раскладка 7-11л'!U14</f>
        <v>1.46</v>
      </c>
      <c r="F35" s="1834">
        <f>'ЗАВТРАК раскладка 7-11л'!U30</f>
        <v>0.8600000000000001</v>
      </c>
      <c r="G35" s="1833">
        <f>'ЗАВТРАК раскладка 7-11л'!AF55</f>
        <v>0</v>
      </c>
      <c r="H35" s="1827">
        <f>'ЗАВТРАК раскладка 7-11л'!U67</f>
        <v>0.73</v>
      </c>
      <c r="I35" s="1830">
        <f>'ЗАВТРАК раскладка 7-11л'!U84</f>
        <v>0.3</v>
      </c>
      <c r="J35" s="1827">
        <f>'ЗАВТРАК раскладка 7-11л'!U108</f>
        <v>1</v>
      </c>
      <c r="K35" s="1830">
        <f>'ЗАВТРАК раскладка 7-11л'!U127</f>
        <v>1.04</v>
      </c>
      <c r="L35" s="1834">
        <f>'ЗАВТРАК раскладка 7-11л'!U141</f>
        <v>0.5</v>
      </c>
      <c r="M35" s="1834">
        <f>'ЗАВТРАК раскладка 7-11л'!U174</f>
        <v>1.31</v>
      </c>
      <c r="N35" s="1826">
        <f>'ЗАВТРАК раскладка 7-11л'!U192</f>
        <v>0.3</v>
      </c>
      <c r="O35" s="806">
        <v>0.75</v>
      </c>
      <c r="P35" s="1771">
        <v>100</v>
      </c>
      <c r="Q35" s="644"/>
      <c r="R35" s="167"/>
      <c r="S35" s="167"/>
      <c r="T35" s="167"/>
      <c r="U35" s="167"/>
      <c r="V35" s="167"/>
      <c r="W35" s="1758"/>
      <c r="X35" s="217"/>
      <c r="Y35" s="192"/>
      <c r="Z35" s="679"/>
      <c r="AA35" s="167"/>
      <c r="AB35" s="1759"/>
    </row>
    <row r="36" spans="2:28" ht="16.5" customHeight="1">
      <c r="B36" s="702">
        <v>28</v>
      </c>
      <c r="C36" s="598" t="s">
        <v>201</v>
      </c>
      <c r="D36" s="1824">
        <v>0.75</v>
      </c>
      <c r="E36" s="375">
        <f>'ЗАВТРАК раскладка 7-11л'!AF17</f>
        <v>0</v>
      </c>
      <c r="F36" s="1828">
        <f>'ЗАВТРАК раскладка 7-11л'!AF36</f>
        <v>0</v>
      </c>
      <c r="G36" s="1829">
        <f>'ЗАВТРАК раскладка 7-11л'!AF56</f>
        <v>0</v>
      </c>
      <c r="H36" s="1827">
        <f>'ЗАВТРАК раскладка 7-11л'!AF75</f>
        <v>0</v>
      </c>
      <c r="I36" s="1830">
        <f>'ЗАВТРАК раскладка 7-11л'!AF95</f>
        <v>0</v>
      </c>
      <c r="J36" s="1827">
        <f>'ЗАВТРАК раскладка 7-11л'!AF114</f>
        <v>0</v>
      </c>
      <c r="K36" s="1830">
        <f>'ЗАВТРАК раскладка 7-11л'!AF133</f>
        <v>0</v>
      </c>
      <c r="L36" s="1836">
        <f>'ЗАВТРАК раскладка 7-11л'!AF155</f>
        <v>0</v>
      </c>
      <c r="M36" s="1834">
        <f>'ЗАВТРАК раскладка 7-11л'!U175</f>
        <v>7.5</v>
      </c>
      <c r="N36" s="1826">
        <f>'ЗАВТРАК раскладка 7-11л'!AF203</f>
        <v>0</v>
      </c>
      <c r="O36" s="806">
        <v>0.75</v>
      </c>
      <c r="P36" s="1771">
        <v>100</v>
      </c>
      <c r="Q36" s="644"/>
      <c r="R36" s="167"/>
      <c r="S36" s="167"/>
      <c r="T36" s="167"/>
      <c r="U36" s="167"/>
      <c r="V36" s="167"/>
      <c r="W36" s="1758"/>
      <c r="X36" s="217"/>
      <c r="Y36" s="192"/>
      <c r="Z36" s="679"/>
      <c r="AA36" s="167"/>
      <c r="AB36" s="1759"/>
    </row>
    <row r="37" spans="2:28" ht="12" customHeight="1">
      <c r="B37" s="702">
        <v>29</v>
      </c>
      <c r="C37" s="598" t="s">
        <v>202</v>
      </c>
      <c r="D37" s="1824">
        <v>0.5</v>
      </c>
      <c r="E37" s="345">
        <f>'ЗАВТРАК раскладка 7-11л'!U15</f>
        <v>4.0000000000000002E-4</v>
      </c>
      <c r="F37" s="1831">
        <f>'ЗАВТРАК раскладка 7-11л'!U31</f>
        <v>2.7400000000000001E-2</v>
      </c>
      <c r="G37" s="1832">
        <f>'ЗАВТРАК раскладка 7-11л'!AF57</f>
        <v>0</v>
      </c>
      <c r="H37" s="1837">
        <f>'ЗАВТРАК раскладка 7-11л'!U68</f>
        <v>1.8976999999999999</v>
      </c>
      <c r="I37" s="1830">
        <f>'ЗАВТРАК раскладка 7-11л'!AF96</f>
        <v>0</v>
      </c>
      <c r="J37" s="1838">
        <f>'ЗАВТРАК раскладка 7-11л'!U109</f>
        <v>1.7</v>
      </c>
      <c r="K37" s="1830">
        <f>'ЗАВТРАК раскладка 7-11л'!U128</f>
        <v>0.02</v>
      </c>
      <c r="L37" s="1834">
        <f>'ЗАВТРАК раскладка 7-11л'!AF156</f>
        <v>0</v>
      </c>
      <c r="M37" s="1834">
        <f>'ЗАВТРАК раскладка 7-11л'!U176</f>
        <v>1.3545</v>
      </c>
      <c r="N37" s="1826">
        <f>'ЗАВТРАК раскладка 7-11л'!AF204</f>
        <v>0</v>
      </c>
      <c r="O37" s="806">
        <v>0.5</v>
      </c>
      <c r="P37" s="1771">
        <v>100</v>
      </c>
      <c r="Q37" s="644"/>
      <c r="R37" s="167"/>
      <c r="S37" s="167"/>
      <c r="T37" s="167"/>
      <c r="U37" s="167"/>
      <c r="V37" s="167"/>
      <c r="W37" s="1758"/>
      <c r="X37" s="217"/>
      <c r="Y37" s="192"/>
      <c r="Z37" s="679"/>
      <c r="AA37" s="167"/>
      <c r="AB37" s="1760"/>
    </row>
    <row r="38" spans="2:28" ht="12" customHeight="1">
      <c r="B38" s="702">
        <v>30</v>
      </c>
      <c r="C38" s="598" t="s">
        <v>69</v>
      </c>
      <c r="D38" s="1824">
        <v>19.25</v>
      </c>
      <c r="E38" s="1839">
        <f>'ЗАВТРАКИ меню  7-11л. РАБ'!E68</f>
        <v>19.218999999999998</v>
      </c>
      <c r="F38" s="1556">
        <f>'ЗАВТРАКИ меню  7-11л. РАБ'!E81</f>
        <v>19.205000000000002</v>
      </c>
      <c r="G38" s="1556">
        <f>'ЗАВТРАКИ меню  7-11л. РАБ'!E93</f>
        <v>19.294999999999998</v>
      </c>
      <c r="H38" s="1556">
        <f>'ЗАВТРАКИ меню  7-11л. РАБ'!E103</f>
        <v>19.920000000000002</v>
      </c>
      <c r="I38" s="1556">
        <f>'ЗАВТРАКИ меню  7-11л. РАБ'!E119</f>
        <v>18.611000000000001</v>
      </c>
      <c r="J38" s="1556">
        <f>'ЗАВТРАКИ меню  7-11л. РАБ'!E142</f>
        <v>18.782</v>
      </c>
      <c r="K38" s="1840">
        <f>'ЗАВТРАКИ меню  7-11л. РАБ'!E155</f>
        <v>19.627999999999997</v>
      </c>
      <c r="L38" s="1556">
        <f>'ЗАВТРАКИ меню  7-11л. РАБ'!E169</f>
        <v>19.703999999999997</v>
      </c>
      <c r="M38" s="1556">
        <f>'ЗАВТРАКИ меню  7-11л. РАБ'!E180</f>
        <v>19.09</v>
      </c>
      <c r="N38" s="648">
        <f>'ЗАВТРАКИ меню  7-11л. РАБ'!E192</f>
        <v>19.045999999999996</v>
      </c>
      <c r="O38" s="1772">
        <v>19.25</v>
      </c>
      <c r="P38" s="1771">
        <v>100</v>
      </c>
      <c r="Q38" s="644"/>
      <c r="R38" s="167"/>
      <c r="S38" s="167"/>
      <c r="T38" s="167"/>
      <c r="U38" s="167"/>
      <c r="V38" s="167"/>
      <c r="W38" s="1758"/>
      <c r="X38" s="217"/>
      <c r="Y38" s="192"/>
      <c r="Z38" s="679"/>
      <c r="AA38" s="167"/>
      <c r="AB38" s="1759"/>
    </row>
    <row r="39" spans="2:28" ht="15" customHeight="1">
      <c r="B39" s="702">
        <v>31</v>
      </c>
      <c r="C39" s="598" t="s">
        <v>70</v>
      </c>
      <c r="D39" s="1824">
        <v>19.75</v>
      </c>
      <c r="E39" s="1841">
        <f>'ЗАВТРАКИ меню  7-11л. РАБ'!F68</f>
        <v>20.275000000000002</v>
      </c>
      <c r="F39" s="1840">
        <f>'ЗАВТРАКИ меню  7-11л. РАБ'!F81</f>
        <v>19.785</v>
      </c>
      <c r="G39" s="1556">
        <f>'ЗАВТРАКИ меню  7-11л. РАБ'!F93</f>
        <v>19.762999999999998</v>
      </c>
      <c r="H39" s="1556">
        <f>'ЗАВТРАКИ меню  7-11л. РАБ'!F103</f>
        <v>19.407000000000004</v>
      </c>
      <c r="I39" s="1556">
        <f>'ЗАВТРАКИ меню  7-11л. РАБ'!F119</f>
        <v>19.52</v>
      </c>
      <c r="J39" s="1556">
        <f>'ЗАВТРАКИ меню  7-11л. РАБ'!F142</f>
        <v>19.587</v>
      </c>
      <c r="K39" s="1556">
        <f>'ЗАВТРАКИ меню  7-11л. РАБ'!F155</f>
        <v>19.806999999999999</v>
      </c>
      <c r="L39" s="1840">
        <f>'ЗАВТРАКИ меню  7-11л. РАБ'!F169</f>
        <v>19.074999999999999</v>
      </c>
      <c r="M39" s="1556">
        <f>'ЗАВТРАКИ меню  7-11л. РАБ'!F180</f>
        <v>19.96</v>
      </c>
      <c r="N39" s="648">
        <f>'ЗАВТРАКИ меню  7-11л. РАБ'!F192</f>
        <v>20.320999999999998</v>
      </c>
      <c r="O39" s="1772">
        <v>19.75</v>
      </c>
      <c r="P39" s="1771">
        <v>100</v>
      </c>
      <c r="Q39" s="644"/>
      <c r="R39" s="167"/>
      <c r="S39" s="167"/>
      <c r="T39" s="167"/>
      <c r="U39" s="167"/>
      <c r="V39" s="167"/>
      <c r="W39" s="1758"/>
      <c r="X39" s="217"/>
      <c r="Y39" s="192"/>
      <c r="Z39" s="679"/>
      <c r="AA39" s="167"/>
      <c r="AB39" s="1762"/>
    </row>
    <row r="40" spans="2:28">
      <c r="B40" s="702">
        <v>32</v>
      </c>
      <c r="C40" s="598" t="s">
        <v>71</v>
      </c>
      <c r="D40" s="1824">
        <v>83.75</v>
      </c>
      <c r="E40" s="1839">
        <f>'ЗАВТРАКИ меню  7-11л. РАБ'!G68</f>
        <v>83.215000000000003</v>
      </c>
      <c r="F40" s="1556">
        <f>'ЗАВТРАКИ меню  7-11л. РАБ'!G81</f>
        <v>84.905000000000001</v>
      </c>
      <c r="G40" s="1556">
        <f>'ЗАВТРАКИ меню  7-11л. РАБ'!G93</f>
        <v>83.147999999999996</v>
      </c>
      <c r="H40" s="1556">
        <f>'ЗАВТРАКИ меню  7-11л. РАБ'!G103</f>
        <v>82.509000000000015</v>
      </c>
      <c r="I40" s="1556">
        <f>'ЗАВТРАКИ меню  7-11л. РАБ'!G119</f>
        <v>84.972999999999999</v>
      </c>
      <c r="J40" s="1556">
        <f>'ЗАВТРАКИ меню  7-11л. РАБ'!G142</f>
        <v>83.092000000000013</v>
      </c>
      <c r="K40" s="1556">
        <f>'ЗАВТРАКИ меню  7-11л. РАБ'!G155</f>
        <v>83.87700000000001</v>
      </c>
      <c r="L40" s="1556">
        <f>'ЗАВТРАКИ меню  7-11л. РАБ'!G169</f>
        <v>83.006</v>
      </c>
      <c r="M40" s="1840">
        <f>'ЗАВТРАКИ меню  7-11л. РАБ'!G180</f>
        <v>82.1</v>
      </c>
      <c r="N40" s="648">
        <f>'ЗАВТРАКИ меню  7-11л. РАБ'!G192</f>
        <v>86.674999999999997</v>
      </c>
      <c r="O40" s="1772">
        <v>83.75</v>
      </c>
      <c r="P40" s="1771">
        <v>100</v>
      </c>
      <c r="Q40" s="644"/>
      <c r="R40" s="167"/>
      <c r="S40" s="167"/>
      <c r="T40" s="167"/>
      <c r="U40" s="167"/>
      <c r="V40" s="167"/>
      <c r="W40" s="1758"/>
      <c r="X40" s="217"/>
      <c r="Y40" s="192"/>
      <c r="Z40" s="679"/>
      <c r="AA40" s="167"/>
      <c r="AB40" s="1759"/>
    </row>
    <row r="41" spans="2:28" ht="15" thickBot="1">
      <c r="B41" s="703">
        <v>33</v>
      </c>
      <c r="C41" s="709" t="s">
        <v>72</v>
      </c>
      <c r="D41" s="376">
        <v>587.5</v>
      </c>
      <c r="E41" s="1842">
        <f>'ЗАВТРАКИ меню  7-11л. РАБ'!H68</f>
        <v>592.21100000000001</v>
      </c>
      <c r="F41" s="1843">
        <f>'ЗАВТРАКИ меню  7-11л. РАБ'!H81</f>
        <v>589.95499999999993</v>
      </c>
      <c r="G41" s="1843">
        <f>'ЗАВТРАКИ меню  7-11л. РАБ'!H93</f>
        <v>587.63900000000001</v>
      </c>
      <c r="H41" s="1843">
        <f>'ЗАВТРАКИ меню  7-11л. РАБ'!H103</f>
        <v>584.37900000000002</v>
      </c>
      <c r="I41" s="1843">
        <f>'ЗАВТРАКИ меню  7-11л. РАБ'!H119</f>
        <v>583.31600000000003</v>
      </c>
      <c r="J41" s="1843">
        <f>'ЗАВТРАКИ меню  7-11л. РАБ'!H142</f>
        <v>583.779</v>
      </c>
      <c r="K41" s="1843">
        <f>'ЗАВТРАКИ меню  7-11л. РАБ'!H155</f>
        <v>592.2829999999999</v>
      </c>
      <c r="L41" s="1843">
        <f>'ЗАВТРАКИ меню  7-11л. РАБ'!H169</f>
        <v>587.06100000000004</v>
      </c>
      <c r="M41" s="1844">
        <f>'ЗАВТРАКИ меню  7-11л. РАБ'!H180</f>
        <v>584.4</v>
      </c>
      <c r="N41" s="1845">
        <f>'ЗАВТРАКИ меню  7-11л. РАБ'!H192</f>
        <v>589.97699999999998</v>
      </c>
      <c r="O41" s="1775">
        <v>587.5</v>
      </c>
      <c r="P41" s="1776">
        <v>100</v>
      </c>
      <c r="Q41" s="644"/>
      <c r="R41" s="167"/>
      <c r="S41" s="167"/>
      <c r="T41" s="167"/>
      <c r="U41" s="167"/>
      <c r="V41" s="167"/>
      <c r="W41" s="1758"/>
      <c r="X41" s="217"/>
      <c r="Y41" s="192"/>
      <c r="Z41" s="679"/>
      <c r="AA41" s="167"/>
      <c r="AB41" s="1759"/>
    </row>
    <row r="42" spans="2:28">
      <c r="B42" s="4"/>
      <c r="Q42" s="644"/>
      <c r="R42" s="167"/>
      <c r="S42" s="167"/>
      <c r="T42" s="167"/>
      <c r="U42" s="167"/>
      <c r="V42" s="167"/>
      <c r="W42" s="1758"/>
      <c r="X42" s="217"/>
      <c r="Y42" s="192"/>
      <c r="Z42" s="679"/>
      <c r="AA42" s="167"/>
      <c r="AB42" s="1759"/>
    </row>
    <row r="43" spans="2:28">
      <c r="B43" s="4"/>
      <c r="Q43" s="644"/>
      <c r="R43" s="167"/>
      <c r="S43" s="167"/>
      <c r="T43" s="167"/>
      <c r="U43" s="167"/>
      <c r="V43" s="167"/>
      <c r="W43" s="1763"/>
      <c r="X43" s="217"/>
      <c r="Y43" s="1764"/>
      <c r="Z43" s="679"/>
      <c r="AA43" s="167"/>
      <c r="AB43" s="1759"/>
    </row>
    <row r="45" spans="2:28">
      <c r="B45" t="s">
        <v>361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2:28">
      <c r="B46" t="s">
        <v>362</v>
      </c>
      <c r="D46" s="713"/>
      <c r="E46" s="713"/>
      <c r="F46" s="713"/>
      <c r="G46" s="713"/>
      <c r="H46" s="713"/>
      <c r="I46" s="713"/>
      <c r="J46" s="713"/>
      <c r="K46" s="713"/>
      <c r="L46" s="713"/>
      <c r="M46" s="713"/>
      <c r="N46" s="713"/>
      <c r="O46" s="713"/>
      <c r="P46" s="713"/>
    </row>
    <row r="47" spans="2:28">
      <c r="B47" t="s">
        <v>363</v>
      </c>
      <c r="O47" s="713"/>
      <c r="P47" s="713"/>
    </row>
    <row r="48" spans="2:28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2:16">
      <c r="B49" s="1" t="s">
        <v>348</v>
      </c>
    </row>
    <row r="50" spans="2:16">
      <c r="B50" t="s">
        <v>347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2:16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</sheetData>
  <pageMargins left="0.118055555555556" right="0.118055555555556" top="0.15763888888888899" bottom="0.15763888888888899" header="0.51180555555555496" footer="0.51180555555555496"/>
  <pageSetup paperSize="9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2"/>
  <sheetViews>
    <sheetView view="pageBreakPreview" topLeftCell="A34" zoomScale="60" workbookViewId="0">
      <selection activeCell="B219" sqref="B219"/>
    </sheetView>
  </sheetViews>
  <sheetFormatPr defaultRowHeight="14.4"/>
  <cols>
    <col min="1" max="1" width="1.5546875" customWidth="1"/>
    <col min="2" max="2" width="7.88671875" customWidth="1"/>
    <col min="3" max="3" width="32" customWidth="1"/>
    <col min="4" max="4" width="8.88671875" style="1" customWidth="1"/>
    <col min="5" max="5" width="8" style="1" customWidth="1"/>
    <col min="6" max="6" width="7.33203125" style="1" customWidth="1"/>
    <col min="7" max="7" width="8.88671875" style="1" customWidth="1"/>
    <col min="8" max="8" width="10" style="1" customWidth="1"/>
    <col min="9" max="10" width="8" style="1" customWidth="1"/>
  </cols>
  <sheetData>
    <row r="1" spans="2:10" ht="7.5" customHeight="1"/>
    <row r="4" spans="2:10">
      <c r="C4" s="6" t="s">
        <v>166</v>
      </c>
      <c r="E4"/>
      <c r="F4"/>
      <c r="G4"/>
      <c r="H4" s="2" t="s">
        <v>294</v>
      </c>
      <c r="J4"/>
    </row>
    <row r="5" spans="2:10">
      <c r="C5" s="1"/>
      <c r="E5"/>
      <c r="F5"/>
      <c r="G5" s="1" t="s">
        <v>395</v>
      </c>
      <c r="J5"/>
    </row>
    <row r="6" spans="2:10">
      <c r="C6" s="1"/>
      <c r="E6"/>
      <c r="F6"/>
      <c r="G6"/>
      <c r="H6"/>
      <c r="I6"/>
      <c r="J6"/>
    </row>
    <row r="7" spans="2:10">
      <c r="C7" s="1"/>
      <c r="E7"/>
      <c r="F7"/>
      <c r="G7"/>
      <c r="I7" s="10"/>
    </row>
    <row r="8" spans="2:10">
      <c r="C8" s="1"/>
      <c r="E8" s="11"/>
      <c r="F8"/>
      <c r="G8"/>
      <c r="H8"/>
      <c r="I8"/>
      <c r="J8"/>
    </row>
    <row r="9" spans="2:10">
      <c r="C9" s="1"/>
      <c r="I9" s="2"/>
      <c r="J9" s="2"/>
    </row>
    <row r="10" spans="2:10">
      <c r="C10" s="1"/>
      <c r="E10"/>
      <c r="F10"/>
      <c r="G10"/>
      <c r="H10"/>
      <c r="I10" s="2"/>
      <c r="J10" s="2"/>
    </row>
    <row r="11" spans="2:10">
      <c r="C11" s="1"/>
      <c r="I11"/>
      <c r="J11"/>
    </row>
    <row r="12" spans="2:10">
      <c r="B12" s="14"/>
      <c r="C12" s="14"/>
      <c r="G12" s="14"/>
      <c r="H12" s="125"/>
      <c r="I12" t="s">
        <v>555</v>
      </c>
      <c r="J12" s="9"/>
    </row>
    <row r="13" spans="2:10">
      <c r="D13"/>
      <c r="E13"/>
      <c r="F13"/>
      <c r="G13"/>
      <c r="H13"/>
      <c r="I13" s="9"/>
      <c r="J13" s="9"/>
    </row>
    <row r="14" spans="2:10">
      <c r="D14"/>
      <c r="E14"/>
      <c r="F14"/>
      <c r="G14"/>
      <c r="H14" s="2"/>
      <c r="I14" s="9"/>
      <c r="J14" s="16"/>
    </row>
    <row r="15" spans="2:10" ht="18.75" customHeight="1">
      <c r="D15"/>
      <c r="E15"/>
      <c r="F15"/>
      <c r="G15" s="604"/>
      <c r="H15" s="604"/>
      <c r="I15" s="604"/>
      <c r="J15" s="604"/>
    </row>
    <row r="16" spans="2:10" ht="16.5" customHeight="1">
      <c r="B16" s="75"/>
      <c r="C16" s="602"/>
      <c r="D16"/>
      <c r="E16"/>
      <c r="F16"/>
      <c r="G16"/>
      <c r="H16"/>
      <c r="I16"/>
      <c r="J16" s="603"/>
    </row>
    <row r="17" spans="2:10">
      <c r="B17" s="75"/>
      <c r="C17" s="602"/>
      <c r="D17" s="2"/>
      <c r="E17" s="604"/>
      <c r="F17" s="6"/>
      <c r="G17" s="6"/>
      <c r="H17" s="8"/>
      <c r="I17"/>
      <c r="J17" s="602"/>
    </row>
    <row r="18" spans="2:10">
      <c r="B18" s="75"/>
      <c r="C18" s="605"/>
      <c r="D18" s="2"/>
      <c r="E18" s="2"/>
      <c r="F18" s="8"/>
      <c r="G18"/>
      <c r="H18" s="8"/>
      <c r="I18"/>
      <c r="J18" s="602"/>
    </row>
    <row r="19" spans="2:10" ht="15.75" customHeight="1">
      <c r="B19" s="75"/>
      <c r="C19" s="602"/>
      <c r="D19" s="10" t="s">
        <v>296</v>
      </c>
      <c r="F19" s="604"/>
      <c r="H19"/>
      <c r="I19" s="20"/>
      <c r="J19" s="20"/>
    </row>
    <row r="20" spans="2:10" ht="15.75" customHeight="1">
      <c r="B20" s="75"/>
      <c r="C20" s="602"/>
      <c r="D20"/>
      <c r="E20" s="605"/>
      <c r="F20"/>
      <c r="G20" s="604"/>
      <c r="H20" s="604"/>
      <c r="I20" s="604"/>
      <c r="J20" s="604"/>
    </row>
    <row r="21" spans="2:10" ht="18" customHeight="1">
      <c r="C21" s="607" t="s">
        <v>477</v>
      </c>
      <c r="D21" s="602"/>
      <c r="E21" s="2"/>
      <c r="F21" s="6"/>
      <c r="G21" s="6"/>
      <c r="H21" s="8"/>
      <c r="I21"/>
      <c r="J21" s="600"/>
    </row>
    <row r="22" spans="2:10" ht="13.5" customHeight="1">
      <c r="B22" s="608"/>
      <c r="C22" s="75"/>
      <c r="D22" s="602"/>
      <c r="E22"/>
      <c r="F22"/>
      <c r="G22" s="8"/>
      <c r="H22" s="8"/>
      <c r="I22"/>
      <c r="J22" s="600"/>
    </row>
    <row r="23" spans="2:10" ht="18.75" customHeight="1">
      <c r="B23" s="607"/>
      <c r="C23" s="19" t="s">
        <v>297</v>
      </c>
      <c r="E23"/>
      <c r="G23" s="8"/>
      <c r="H23" s="2"/>
      <c r="I23"/>
      <c r="J23" s="600"/>
    </row>
    <row r="24" spans="2:10" ht="17.25" customHeight="1">
      <c r="B24" s="610"/>
      <c r="C24" s="609"/>
      <c r="D24" s="609"/>
      <c r="E24" s="600"/>
      <c r="F24" s="600"/>
      <c r="G24" s="600"/>
      <c r="H24" s="605"/>
      <c r="I24" s="75"/>
      <c r="J24" s="600"/>
    </row>
    <row r="25" spans="2:10" ht="18" customHeight="1">
      <c r="C25" s="609"/>
      <c r="D25"/>
      <c r="E25"/>
      <c r="F25"/>
      <c r="G25"/>
      <c r="H25" s="611"/>
      <c r="I25" s="75"/>
      <c r="J25" s="600"/>
    </row>
    <row r="26" spans="2:10" ht="13.5" customHeight="1">
      <c r="B26" s="605"/>
      <c r="C26" s="75"/>
      <c r="E26" s="138" t="s">
        <v>298</v>
      </c>
      <c r="F26"/>
      <c r="H26"/>
      <c r="I26" s="10" t="s">
        <v>299</v>
      </c>
    </row>
    <row r="27" spans="2:10" ht="15.75" customHeight="1">
      <c r="B27" s="611"/>
      <c r="C27" s="75"/>
      <c r="D27" s="602"/>
      <c r="E27"/>
      <c r="F27"/>
      <c r="G27"/>
      <c r="H27"/>
      <c r="I27"/>
      <c r="J27"/>
    </row>
    <row r="28" spans="2:10" ht="15.75" customHeight="1">
      <c r="C28" s="74"/>
      <c r="D28"/>
      <c r="E28"/>
      <c r="F28"/>
      <c r="G28"/>
      <c r="H28"/>
      <c r="I28"/>
      <c r="J28" s="602"/>
    </row>
    <row r="29" spans="2:10" ht="13.5" customHeight="1">
      <c r="D29"/>
      <c r="E29"/>
      <c r="F29" s="21"/>
      <c r="G29" s="613"/>
      <c r="H29"/>
      <c r="I29" s="21"/>
      <c r="J29" s="21"/>
    </row>
    <row r="30" spans="2:10" ht="15.75" customHeight="1">
      <c r="C30" s="614" t="s">
        <v>301</v>
      </c>
      <c r="E30"/>
      <c r="G30"/>
      <c r="H30"/>
      <c r="I30"/>
      <c r="J30"/>
    </row>
    <row r="31" spans="2:10" ht="12.75" customHeight="1">
      <c r="D31"/>
      <c r="E31"/>
      <c r="F31"/>
      <c r="G31"/>
      <c r="H31"/>
      <c r="I31"/>
      <c r="J31"/>
    </row>
    <row r="32" spans="2:10" ht="15.75" customHeight="1">
      <c r="D32"/>
      <c r="E32"/>
      <c r="F32"/>
      <c r="G32"/>
      <c r="H32"/>
      <c r="I32"/>
      <c r="J32"/>
    </row>
    <row r="33" spans="2:10" ht="14.25" customHeight="1">
      <c r="D33"/>
      <c r="E33"/>
      <c r="F33"/>
      <c r="G33"/>
      <c r="H33"/>
      <c r="I33"/>
      <c r="J33"/>
    </row>
    <row r="34" spans="2:10" ht="17.25" customHeight="1">
      <c r="D34"/>
      <c r="E34"/>
      <c r="F34"/>
      <c r="G34"/>
      <c r="H34"/>
      <c r="I34"/>
      <c r="J34"/>
    </row>
    <row r="35" spans="2:10" ht="17.25" customHeight="1">
      <c r="B35" s="617"/>
      <c r="C35" s="618"/>
      <c r="D35" s="619"/>
      <c r="E35" s="620"/>
      <c r="F35" s="38"/>
      <c r="G35" s="38"/>
      <c r="H35" s="38"/>
      <c r="I35" s="38"/>
      <c r="J35" s="38"/>
    </row>
    <row r="36" spans="2:10" ht="13.5" customHeight="1">
      <c r="B36" s="24"/>
      <c r="C36" s="24"/>
      <c r="D36" s="24"/>
      <c r="E36" s="621"/>
      <c r="F36" s="24"/>
      <c r="G36" s="24"/>
      <c r="H36" s="24"/>
      <c r="I36" s="24"/>
      <c r="J36" s="24"/>
    </row>
    <row r="37" spans="2:10" ht="15" customHeight="1">
      <c r="B37" s="612"/>
      <c r="C37" s="612"/>
      <c r="D37" s="615"/>
      <c r="E37" s="622"/>
      <c r="F37" s="612"/>
      <c r="G37" s="606"/>
      <c r="H37" s="606"/>
      <c r="I37" s="606"/>
      <c r="J37" s="606"/>
    </row>
    <row r="38" spans="2:10" ht="14.25" customHeight="1">
      <c r="B38" s="623"/>
      <c r="C38" s="623"/>
      <c r="D38" s="623"/>
      <c r="E38" s="624"/>
      <c r="F38" s="623"/>
      <c r="G38" s="623"/>
      <c r="H38" s="625"/>
      <c r="I38" s="623"/>
      <c r="J38" s="625"/>
    </row>
    <row r="39" spans="2:10" ht="15.75" customHeight="1">
      <c r="D39"/>
      <c r="E39"/>
      <c r="F39"/>
      <c r="G39"/>
      <c r="H39"/>
      <c r="I39"/>
      <c r="J39"/>
    </row>
    <row r="40" spans="2:10" ht="15.75" customHeight="1">
      <c r="D40"/>
      <c r="E40"/>
      <c r="F40"/>
      <c r="G40"/>
      <c r="H40"/>
      <c r="I40"/>
      <c r="J40"/>
    </row>
    <row r="41" spans="2:10" ht="15" customHeight="1">
      <c r="D41"/>
      <c r="E41" s="327"/>
      <c r="F41"/>
      <c r="G41"/>
      <c r="H41"/>
      <c r="I41"/>
      <c r="J41"/>
    </row>
    <row r="42" spans="2:10" ht="15" customHeight="1">
      <c r="B42" s="616"/>
      <c r="D42"/>
      <c r="E42"/>
      <c r="F42"/>
      <c r="G42"/>
      <c r="H42"/>
      <c r="I42"/>
      <c r="J42"/>
    </row>
    <row r="43" spans="2:10" ht="18.75" customHeight="1">
      <c r="D43" s="626"/>
      <c r="E43"/>
      <c r="F43"/>
      <c r="G43"/>
      <c r="H43"/>
      <c r="I43"/>
      <c r="J43"/>
    </row>
    <row r="44" spans="2:10" ht="12.75" customHeight="1">
      <c r="B44" s="627"/>
      <c r="C44" s="75"/>
      <c r="D44" s="602"/>
      <c r="E44"/>
      <c r="F44"/>
      <c r="G44" s="602"/>
      <c r="H44" s="602"/>
      <c r="I44" s="602"/>
      <c r="J44" s="602"/>
    </row>
    <row r="45" spans="2:10" ht="20.25" customHeight="1">
      <c r="B45" s="605"/>
      <c r="C45" s="75"/>
      <c r="D45" s="602"/>
      <c r="E45"/>
      <c r="F45"/>
      <c r="G45" s="602"/>
      <c r="H45" s="602"/>
      <c r="I45" s="602"/>
      <c r="J45" s="602"/>
    </row>
    <row r="46" spans="2:10" ht="15.75" customHeight="1">
      <c r="B46" s="605"/>
      <c r="C46" t="s">
        <v>300</v>
      </c>
      <c r="D46"/>
      <c r="E46"/>
      <c r="F46"/>
      <c r="G46" t="s">
        <v>203</v>
      </c>
      <c r="H46"/>
      <c r="I46"/>
      <c r="J46" t="s">
        <v>478</v>
      </c>
    </row>
    <row r="47" spans="2:10" ht="15" customHeight="1"/>
    <row r="48" spans="2:10" ht="15.75" customHeight="1"/>
    <row r="49" spans="1:10" ht="15.75" customHeight="1"/>
    <row r="50" spans="1:10" ht="13.5" customHeight="1"/>
    <row r="51" spans="1:10" ht="15.75" customHeight="1">
      <c r="B51" s="1930" t="s">
        <v>700</v>
      </c>
      <c r="C51" s="1930"/>
      <c r="D51" s="1930"/>
      <c r="E51" s="1930"/>
      <c r="F51" s="1930"/>
      <c r="G51" s="1930"/>
      <c r="H51" s="1930"/>
      <c r="I51" s="1930"/>
      <c r="J51" s="1930"/>
    </row>
    <row r="52" spans="1:10" ht="15.75" customHeight="1"/>
    <row r="53" spans="1:10" ht="18.75" customHeight="1"/>
    <row r="54" spans="1:10" ht="16.5" customHeight="1">
      <c r="C54" s="607"/>
      <c r="D54" s="10" t="s">
        <v>407</v>
      </c>
      <c r="E54"/>
      <c r="F54"/>
      <c r="H54"/>
      <c r="I54" s="26"/>
      <c r="J54"/>
    </row>
    <row r="55" spans="1:10" ht="15" customHeight="1">
      <c r="C55" s="607" t="s">
        <v>512</v>
      </c>
      <c r="D55" s="19"/>
      <c r="E55"/>
      <c r="F55"/>
      <c r="G55" s="19"/>
      <c r="H55" s="19"/>
      <c r="I55" s="20"/>
      <c r="J55" s="26">
        <v>0.35</v>
      </c>
    </row>
    <row r="56" spans="1:10" ht="14.25" customHeight="1">
      <c r="B56" s="19"/>
      <c r="C56" s="19" t="s">
        <v>406</v>
      </c>
      <c r="D56"/>
      <c r="E56"/>
      <c r="F56"/>
      <c r="G56"/>
      <c r="H56"/>
      <c r="I56"/>
      <c r="J56"/>
    </row>
    <row r="57" spans="1:10" ht="15" customHeight="1">
      <c r="B57" s="21" t="s">
        <v>225</v>
      </c>
      <c r="C57" s="20"/>
      <c r="D57"/>
      <c r="F57" s="22" t="s">
        <v>0</v>
      </c>
      <c r="H57" s="511" t="s">
        <v>310</v>
      </c>
      <c r="I57" s="20"/>
      <c r="J57" s="20"/>
    </row>
    <row r="58" spans="1:10" ht="16.5" customHeight="1" thickBot="1">
      <c r="D58" s="20"/>
      <c r="E58" s="25" t="s">
        <v>1</v>
      </c>
      <c r="H58" s="19"/>
      <c r="I58" s="20"/>
      <c r="J58" s="20"/>
    </row>
    <row r="59" spans="1:10" ht="18.75" customHeight="1" thickBot="1">
      <c r="B59" s="755" t="s">
        <v>369</v>
      </c>
      <c r="C59" s="97"/>
      <c r="D59" s="760" t="s">
        <v>332</v>
      </c>
      <c r="E59" s="738" t="s">
        <v>365</v>
      </c>
      <c r="F59" s="738"/>
      <c r="G59" s="738"/>
      <c r="H59" s="762" t="s">
        <v>374</v>
      </c>
      <c r="I59" s="796" t="s">
        <v>379</v>
      </c>
      <c r="J59" s="759" t="s">
        <v>384</v>
      </c>
    </row>
    <row r="60" spans="1:10" ht="13.5" customHeight="1">
      <c r="A60" s="57"/>
      <c r="B60" s="756" t="s">
        <v>370</v>
      </c>
      <c r="C60" s="752" t="s">
        <v>334</v>
      </c>
      <c r="D60" s="761" t="s">
        <v>333</v>
      </c>
      <c r="E60" s="764" t="s">
        <v>375</v>
      </c>
      <c r="F60" s="764" t="s">
        <v>70</v>
      </c>
      <c r="G60" s="764" t="s">
        <v>71</v>
      </c>
      <c r="H60" s="763" t="s">
        <v>376</v>
      </c>
      <c r="I60" s="797" t="s">
        <v>378</v>
      </c>
      <c r="J60" s="798" t="s">
        <v>381</v>
      </c>
    </row>
    <row r="61" spans="1:10" ht="15" customHeight="1" thickBot="1">
      <c r="B61" s="800"/>
      <c r="C61" s="753"/>
      <c r="D61" s="751"/>
      <c r="E61" s="754" t="s">
        <v>6</v>
      </c>
      <c r="F61" s="754" t="s">
        <v>7</v>
      </c>
      <c r="G61" s="754" t="s">
        <v>8</v>
      </c>
      <c r="H61" s="740" t="s">
        <v>377</v>
      </c>
      <c r="I61" s="728" t="s">
        <v>380</v>
      </c>
      <c r="J61" s="799" t="s">
        <v>382</v>
      </c>
    </row>
    <row r="62" spans="1:10" ht="15" customHeight="1">
      <c r="B62" s="97"/>
      <c r="C62" s="463" t="s">
        <v>192</v>
      </c>
      <c r="D62" s="873">
        <v>200</v>
      </c>
      <c r="E62" s="316">
        <v>3.2080000000000002</v>
      </c>
      <c r="F62" s="317">
        <v>7.3719999999999999</v>
      </c>
      <c r="G62" s="1394">
        <v>18.53</v>
      </c>
      <c r="H62" s="1809">
        <v>153.30000000000001</v>
      </c>
      <c r="I62" s="823">
        <v>1</v>
      </c>
      <c r="J62" s="815" t="s">
        <v>176</v>
      </c>
    </row>
    <row r="63" spans="1:10" ht="15.75" customHeight="1">
      <c r="B63" s="734" t="s">
        <v>371</v>
      </c>
      <c r="C63" s="693" t="s">
        <v>684</v>
      </c>
      <c r="D63" s="682" t="s">
        <v>656</v>
      </c>
      <c r="E63" s="669">
        <v>4.2939999999999996</v>
      </c>
      <c r="F63" s="670">
        <v>4.9039999999999999</v>
      </c>
      <c r="G63" s="1384">
        <v>26.59</v>
      </c>
      <c r="H63" s="1810">
        <v>198.79</v>
      </c>
      <c r="I63" s="824">
        <v>20</v>
      </c>
      <c r="J63" s="811" t="s">
        <v>302</v>
      </c>
    </row>
    <row r="64" spans="1:10" ht="12" customHeight="1">
      <c r="B64" s="731" t="s">
        <v>372</v>
      </c>
      <c r="C64" s="475" t="s">
        <v>683</v>
      </c>
      <c r="D64" s="1548"/>
      <c r="E64" s="671">
        <v>1.125</v>
      </c>
      <c r="F64" s="672">
        <v>1.9419999999999999</v>
      </c>
      <c r="G64" s="673">
        <v>2.38</v>
      </c>
      <c r="H64" s="1811">
        <v>31.498000000000001</v>
      </c>
      <c r="I64" s="825"/>
      <c r="J64" s="812" t="s">
        <v>655</v>
      </c>
    </row>
    <row r="65" spans="2:10" ht="12" customHeight="1">
      <c r="B65" s="732" t="s">
        <v>14</v>
      </c>
      <c r="C65" s="768" t="s">
        <v>420</v>
      </c>
      <c r="D65" s="1548" t="s">
        <v>434</v>
      </c>
      <c r="E65" s="1372">
        <v>12.904</v>
      </c>
      <c r="F65" s="672">
        <v>13.516999999999999</v>
      </c>
      <c r="G65" s="672">
        <v>11.804</v>
      </c>
      <c r="H65" s="1811">
        <v>220.48500000000001</v>
      </c>
      <c r="I65" s="825">
        <v>14</v>
      </c>
      <c r="J65" s="817" t="s">
        <v>207</v>
      </c>
    </row>
    <row r="66" spans="2:10" ht="12.75" customHeight="1">
      <c r="B66" s="731" t="s">
        <v>368</v>
      </c>
      <c r="C66" s="496" t="s">
        <v>224</v>
      </c>
      <c r="D66" s="478">
        <v>200</v>
      </c>
      <c r="E66" s="663">
        <v>1</v>
      </c>
      <c r="F66" s="664">
        <v>0</v>
      </c>
      <c r="G66" s="664">
        <v>20.92</v>
      </c>
      <c r="H66" s="1796">
        <v>87.68</v>
      </c>
      <c r="I66" s="826">
        <v>37</v>
      </c>
      <c r="J66" s="810" t="s">
        <v>9</v>
      </c>
    </row>
    <row r="67" spans="2:10" ht="13.5" customHeight="1">
      <c r="B67" s="91"/>
      <c r="C67" s="534" t="s">
        <v>11</v>
      </c>
      <c r="D67" s="478">
        <v>50</v>
      </c>
      <c r="E67" s="1373">
        <v>2.625</v>
      </c>
      <c r="F67" s="664">
        <v>0.35499999999999998</v>
      </c>
      <c r="G67" s="1779">
        <v>20.396999999999998</v>
      </c>
      <c r="H67" s="1796">
        <v>95.283000000000001</v>
      </c>
      <c r="I67" s="826">
        <v>31</v>
      </c>
      <c r="J67" s="810" t="s">
        <v>10</v>
      </c>
    </row>
    <row r="68" spans="2:10" ht="12" customHeight="1">
      <c r="B68" s="91"/>
      <c r="C68" s="534" t="s">
        <v>510</v>
      </c>
      <c r="D68" s="592">
        <v>20</v>
      </c>
      <c r="E68" s="331">
        <v>1.1299999999999999</v>
      </c>
      <c r="F68" s="330">
        <v>0.24</v>
      </c>
      <c r="G68" s="330">
        <v>8.3699999999999992</v>
      </c>
      <c r="H68" s="1796">
        <v>40.159999999999997</v>
      </c>
      <c r="I68" s="827">
        <v>32</v>
      </c>
      <c r="J68" s="811" t="s">
        <v>10</v>
      </c>
    </row>
    <row r="69" spans="2:10" ht="12.75" customHeight="1" thickBot="1">
      <c r="B69" s="91"/>
      <c r="C69" s="1414" t="s">
        <v>652</v>
      </c>
      <c r="D69" s="1346">
        <v>100</v>
      </c>
      <c r="E69" s="689">
        <v>2.29</v>
      </c>
      <c r="F69" s="1611">
        <v>1.39</v>
      </c>
      <c r="G69" s="691">
        <v>12.98</v>
      </c>
      <c r="H69" s="1812">
        <v>73.59</v>
      </c>
      <c r="I69" s="869">
        <v>36</v>
      </c>
      <c r="J69" s="814" t="s">
        <v>694</v>
      </c>
    </row>
    <row r="70" spans="2:10" ht="13.5" customHeight="1" thickBot="1">
      <c r="B70" s="733" t="s">
        <v>396</v>
      </c>
      <c r="C70" s="36"/>
      <c r="D70" s="1780"/>
      <c r="E70" s="1374">
        <f>SUM(E62:E69)</f>
        <v>28.575999999999997</v>
      </c>
      <c r="F70" s="1376">
        <f>SUM(F62:F69)</f>
        <v>29.72</v>
      </c>
      <c r="G70" s="1376">
        <f>SUM(G62:G69)</f>
        <v>121.97100000000002</v>
      </c>
      <c r="H70" s="1781">
        <f>SUM(H62:H68)</f>
        <v>827.19600000000014</v>
      </c>
      <c r="I70" s="828" t="s">
        <v>409</v>
      </c>
      <c r="J70" s="829"/>
    </row>
    <row r="71" spans="2:10" ht="14.25" customHeight="1" thickBot="1">
      <c r="B71" s="746" t="s">
        <v>12</v>
      </c>
      <c r="C71" s="30"/>
      <c r="D71" s="179"/>
      <c r="E71" s="1387">
        <v>26.95</v>
      </c>
      <c r="F71" s="1388">
        <v>27.65</v>
      </c>
      <c r="G71" s="1388">
        <v>117.25</v>
      </c>
      <c r="H71" s="1782">
        <v>822.5</v>
      </c>
      <c r="I71" s="830" t="s">
        <v>408</v>
      </c>
      <c r="J71" s="831">
        <f>D62+D66+D67+D68+120+60+105+15+D69</f>
        <v>870</v>
      </c>
    </row>
    <row r="72" spans="2:10" ht="15" customHeight="1" thickBot="1">
      <c r="D72" s="127"/>
      <c r="E72" s="127"/>
      <c r="F72" s="127"/>
      <c r="G72" s="127"/>
      <c r="H72" s="127"/>
    </row>
    <row r="73" spans="2:10" ht="15" thickBot="1">
      <c r="B73" s="755" t="s">
        <v>369</v>
      </c>
      <c r="C73" s="97"/>
      <c r="D73" s="1783" t="s">
        <v>332</v>
      </c>
      <c r="E73" s="244" t="s">
        <v>365</v>
      </c>
      <c r="F73" s="244"/>
      <c r="G73" s="244"/>
      <c r="H73" s="1784" t="s">
        <v>374</v>
      </c>
      <c r="I73" s="796" t="s">
        <v>379</v>
      </c>
      <c r="J73" s="759" t="s">
        <v>384</v>
      </c>
    </row>
    <row r="74" spans="2:10" ht="12.75" customHeight="1">
      <c r="B74" s="756" t="s">
        <v>370</v>
      </c>
      <c r="C74" s="752" t="s">
        <v>334</v>
      </c>
      <c r="D74" s="1785" t="s">
        <v>333</v>
      </c>
      <c r="E74" s="1379" t="s">
        <v>375</v>
      </c>
      <c r="F74" s="1379" t="s">
        <v>70</v>
      </c>
      <c r="G74" s="1379" t="s">
        <v>71</v>
      </c>
      <c r="H74" s="1786" t="s">
        <v>376</v>
      </c>
      <c r="I74" s="797" t="s">
        <v>378</v>
      </c>
      <c r="J74" s="798" t="s">
        <v>381</v>
      </c>
    </row>
    <row r="75" spans="2:10" ht="13.5" customHeight="1" thickBot="1">
      <c r="B75" s="800"/>
      <c r="C75" s="753"/>
      <c r="D75" s="1787"/>
      <c r="E75" s="1380" t="s">
        <v>6</v>
      </c>
      <c r="F75" s="1380" t="s">
        <v>7</v>
      </c>
      <c r="G75" s="1380" t="s">
        <v>8</v>
      </c>
      <c r="H75" s="1788" t="s">
        <v>377</v>
      </c>
      <c r="I75" s="728" t="s">
        <v>380</v>
      </c>
      <c r="J75" s="799" t="s">
        <v>382</v>
      </c>
    </row>
    <row r="76" spans="2:10" ht="11.25" customHeight="1">
      <c r="B76" s="97"/>
      <c r="C76" s="1614" t="s">
        <v>179</v>
      </c>
      <c r="D76" s="1789">
        <v>200</v>
      </c>
      <c r="E76" s="1790">
        <v>3.3250000000000002</v>
      </c>
      <c r="F76" s="1615">
        <v>5.2919999999999998</v>
      </c>
      <c r="G76" s="1615">
        <v>13.891</v>
      </c>
      <c r="H76" s="721">
        <v>116.492</v>
      </c>
      <c r="I76" s="1616">
        <v>2</v>
      </c>
      <c r="J76" s="866" t="s">
        <v>280</v>
      </c>
    </row>
    <row r="77" spans="2:10" ht="13.5" customHeight="1">
      <c r="B77" s="734"/>
      <c r="C77" s="906" t="s">
        <v>663</v>
      </c>
      <c r="D77" s="896">
        <v>60</v>
      </c>
      <c r="E77" s="637">
        <v>0.66</v>
      </c>
      <c r="F77" s="636">
        <v>0.12</v>
      </c>
      <c r="G77" s="636">
        <v>2.2799999999999998</v>
      </c>
      <c r="H77" s="1796">
        <v>12.84</v>
      </c>
      <c r="I77" s="858">
        <v>26</v>
      </c>
      <c r="J77" s="820" t="s">
        <v>673</v>
      </c>
    </row>
    <row r="78" spans="2:10" ht="13.5" customHeight="1">
      <c r="B78" s="734" t="s">
        <v>371</v>
      </c>
      <c r="C78" s="906" t="s">
        <v>236</v>
      </c>
      <c r="D78" s="896" t="s">
        <v>311</v>
      </c>
      <c r="E78" s="1903">
        <v>10.984</v>
      </c>
      <c r="F78" s="1904">
        <v>7.1929999999999996</v>
      </c>
      <c r="G78" s="1904">
        <v>15.769</v>
      </c>
      <c r="H78" s="1905">
        <v>177.08</v>
      </c>
      <c r="I78" s="843">
        <v>12</v>
      </c>
      <c r="J78" s="810" t="s">
        <v>237</v>
      </c>
    </row>
    <row r="79" spans="2:10" ht="12.75" customHeight="1">
      <c r="B79" s="731" t="s">
        <v>372</v>
      </c>
      <c r="C79" s="1604" t="s">
        <v>618</v>
      </c>
      <c r="D79" s="903" t="s">
        <v>681</v>
      </c>
      <c r="E79" s="629">
        <v>2.48</v>
      </c>
      <c r="F79" s="630">
        <v>7.33</v>
      </c>
      <c r="G79" s="631">
        <v>20.84</v>
      </c>
      <c r="H79" s="1810">
        <v>159.25</v>
      </c>
      <c r="I79" s="843">
        <v>21</v>
      </c>
      <c r="J79" s="811" t="s">
        <v>657</v>
      </c>
    </row>
    <row r="80" spans="2:10" ht="14.25" customHeight="1">
      <c r="B80" s="732" t="s">
        <v>14</v>
      </c>
      <c r="C80" s="1605" t="s">
        <v>638</v>
      </c>
      <c r="D80" s="1906"/>
      <c r="E80" s="633">
        <v>1.105</v>
      </c>
      <c r="F80" s="634">
        <v>2.0649999999999999</v>
      </c>
      <c r="G80" s="635">
        <v>2.97</v>
      </c>
      <c r="H80" s="1811">
        <v>30.34</v>
      </c>
      <c r="I80" s="844"/>
      <c r="J80" s="812" t="s">
        <v>303</v>
      </c>
    </row>
    <row r="81" spans="2:10" ht="14.25" customHeight="1">
      <c r="B81" s="731" t="s">
        <v>383</v>
      </c>
      <c r="C81" s="906" t="s">
        <v>170</v>
      </c>
      <c r="D81" s="896">
        <v>200</v>
      </c>
      <c r="E81" s="653">
        <v>4.5</v>
      </c>
      <c r="F81" s="636">
        <v>3.7</v>
      </c>
      <c r="G81" s="636">
        <v>19.600000000000001</v>
      </c>
      <c r="H81" s="1811">
        <v>129.69999999999999</v>
      </c>
      <c r="I81" s="948">
        <v>42</v>
      </c>
      <c r="J81" s="810" t="s">
        <v>171</v>
      </c>
    </row>
    <row r="82" spans="2:10" ht="14.25" customHeight="1">
      <c r="B82" s="91"/>
      <c r="C82" s="907" t="s">
        <v>11</v>
      </c>
      <c r="D82" s="896">
        <v>50</v>
      </c>
      <c r="E82" s="637">
        <v>2.625</v>
      </c>
      <c r="F82" s="636">
        <v>0.35499999999999998</v>
      </c>
      <c r="G82" s="638">
        <v>20.396999999999998</v>
      </c>
      <c r="H82" s="1796">
        <v>95.283000000000001</v>
      </c>
      <c r="I82" s="826">
        <v>31</v>
      </c>
      <c r="J82" s="810" t="s">
        <v>10</v>
      </c>
    </row>
    <row r="83" spans="2:10" ht="17.25" customHeight="1">
      <c r="B83" s="91"/>
      <c r="C83" s="906" t="s">
        <v>510</v>
      </c>
      <c r="D83" s="896">
        <v>30</v>
      </c>
      <c r="E83" s="637">
        <v>1.6950000000000001</v>
      </c>
      <c r="F83" s="636">
        <v>0.36</v>
      </c>
      <c r="G83" s="636">
        <v>12.56</v>
      </c>
      <c r="H83" s="1796">
        <v>60.26</v>
      </c>
      <c r="I83" s="827">
        <v>32</v>
      </c>
      <c r="J83" s="810" t="s">
        <v>10</v>
      </c>
    </row>
    <row r="84" spans="2:10" ht="14.25" customHeight="1" thickBot="1">
      <c r="B84" s="91"/>
      <c r="C84" s="906" t="s">
        <v>576</v>
      </c>
      <c r="D84" s="1346">
        <v>20</v>
      </c>
      <c r="E84" s="687">
        <v>0.84799999999999998</v>
      </c>
      <c r="F84" s="688">
        <v>0.94799999999999995</v>
      </c>
      <c r="G84" s="688">
        <v>7.42</v>
      </c>
      <c r="H84" s="1796">
        <v>41.603999999999999</v>
      </c>
      <c r="I84" s="826">
        <v>33</v>
      </c>
      <c r="J84" s="810" t="s">
        <v>10</v>
      </c>
    </row>
    <row r="85" spans="2:10" ht="12" customHeight="1" thickBot="1">
      <c r="B85" s="733" t="s">
        <v>396</v>
      </c>
      <c r="C85" s="36"/>
      <c r="D85" s="1780"/>
      <c r="E85" s="1374">
        <f>SUM(E76:E84)</f>
        <v>28.222000000000001</v>
      </c>
      <c r="F85" s="1376">
        <f>SUM(F76:F84)</f>
        <v>27.363000000000003</v>
      </c>
      <c r="G85" s="1376">
        <f>SUM(G76:G84)</f>
        <v>115.72699999999999</v>
      </c>
      <c r="H85" s="1781">
        <f>SUM(H76:H84)</f>
        <v>822.84900000000005</v>
      </c>
      <c r="I85" s="828" t="s">
        <v>409</v>
      </c>
      <c r="J85" s="829"/>
    </row>
    <row r="86" spans="2:10" ht="12.75" customHeight="1" thickBot="1">
      <c r="B86" s="1613" t="s">
        <v>12</v>
      </c>
      <c r="C86" s="30"/>
      <c r="D86" s="179"/>
      <c r="E86" s="1387">
        <v>26.95</v>
      </c>
      <c r="F86" s="1388">
        <v>27.65</v>
      </c>
      <c r="G86" s="1388">
        <v>117.25</v>
      </c>
      <c r="H86" s="1782">
        <v>822.5</v>
      </c>
      <c r="I86" s="830" t="s">
        <v>408</v>
      </c>
      <c r="J86" s="831">
        <f>D76+D81+D82+D83+100+20+110+60</f>
        <v>770</v>
      </c>
    </row>
    <row r="87" spans="2:10" ht="12.75" customHeight="1" thickBot="1">
      <c r="D87" s="127"/>
      <c r="E87" s="127"/>
      <c r="F87" s="127"/>
      <c r="G87" s="127"/>
      <c r="H87" s="127"/>
    </row>
    <row r="88" spans="2:10" ht="14.25" customHeight="1" thickBot="1">
      <c r="B88" s="755" t="s">
        <v>369</v>
      </c>
      <c r="C88" s="97"/>
      <c r="D88" s="1783" t="s">
        <v>332</v>
      </c>
      <c r="E88" s="244" t="s">
        <v>365</v>
      </c>
      <c r="F88" s="244"/>
      <c r="G88" s="244"/>
      <c r="H88" s="1784" t="s">
        <v>374</v>
      </c>
      <c r="I88" s="796" t="s">
        <v>379</v>
      </c>
      <c r="J88" s="759" t="s">
        <v>384</v>
      </c>
    </row>
    <row r="89" spans="2:10" ht="12.75" customHeight="1">
      <c r="B89" s="756" t="s">
        <v>370</v>
      </c>
      <c r="C89" s="752" t="s">
        <v>334</v>
      </c>
      <c r="D89" s="1785" t="s">
        <v>333</v>
      </c>
      <c r="E89" s="1379" t="s">
        <v>375</v>
      </c>
      <c r="F89" s="1379" t="s">
        <v>70</v>
      </c>
      <c r="G89" s="1379" t="s">
        <v>71</v>
      </c>
      <c r="H89" s="1786" t="s">
        <v>376</v>
      </c>
      <c r="I89" s="797" t="s">
        <v>378</v>
      </c>
      <c r="J89" s="798" t="s">
        <v>381</v>
      </c>
    </row>
    <row r="90" spans="2:10" ht="12.75" customHeight="1" thickBot="1">
      <c r="B90" s="800"/>
      <c r="C90" s="753"/>
      <c r="D90" s="1787"/>
      <c r="E90" s="1380" t="s">
        <v>6</v>
      </c>
      <c r="F90" s="1380" t="s">
        <v>7</v>
      </c>
      <c r="G90" s="1380" t="s">
        <v>8</v>
      </c>
      <c r="H90" s="1788" t="s">
        <v>377</v>
      </c>
      <c r="I90" s="728" t="s">
        <v>380</v>
      </c>
      <c r="J90" s="799" t="s">
        <v>382</v>
      </c>
    </row>
    <row r="91" spans="2:10" ht="13.5" customHeight="1">
      <c r="B91" s="1395" t="s">
        <v>371</v>
      </c>
      <c r="C91" s="463" t="s">
        <v>450</v>
      </c>
      <c r="D91" s="1791">
        <v>200</v>
      </c>
      <c r="E91" s="1792">
        <v>1.91</v>
      </c>
      <c r="F91" s="1483">
        <v>6.0620000000000003</v>
      </c>
      <c r="G91" s="1483">
        <v>9.64</v>
      </c>
      <c r="H91" s="1810">
        <v>100.758</v>
      </c>
      <c r="I91" s="1015">
        <v>3</v>
      </c>
      <c r="J91" s="815" t="s">
        <v>270</v>
      </c>
    </row>
    <row r="92" spans="2:10" ht="14.25" customHeight="1">
      <c r="B92" s="1017" t="s">
        <v>372</v>
      </c>
      <c r="C92" s="693" t="s">
        <v>331</v>
      </c>
      <c r="D92" s="1793" t="s">
        <v>687</v>
      </c>
      <c r="E92" s="1389">
        <v>17.401</v>
      </c>
      <c r="F92" s="665">
        <v>15.295999999999999</v>
      </c>
      <c r="G92" s="1390">
        <v>40.997</v>
      </c>
      <c r="H92" s="1810">
        <v>371.25599999999997</v>
      </c>
      <c r="I92" s="856">
        <v>27</v>
      </c>
      <c r="J92" s="811" t="s">
        <v>16</v>
      </c>
    </row>
    <row r="93" spans="2:10" ht="14.25" customHeight="1">
      <c r="B93" s="1396" t="s">
        <v>14</v>
      </c>
      <c r="C93" s="361" t="s">
        <v>191</v>
      </c>
      <c r="D93" s="1794"/>
      <c r="E93" s="1412">
        <v>1.427</v>
      </c>
      <c r="F93" s="1404">
        <v>1</v>
      </c>
      <c r="G93" s="1795">
        <v>11.04</v>
      </c>
      <c r="H93" s="1811">
        <v>58.868000000000002</v>
      </c>
      <c r="I93" s="1356"/>
      <c r="J93" s="816"/>
    </row>
    <row r="94" spans="2:10" ht="13.5" customHeight="1">
      <c r="B94" s="1017" t="s">
        <v>385</v>
      </c>
      <c r="C94" s="496" t="s">
        <v>474</v>
      </c>
      <c r="D94" s="592">
        <v>200</v>
      </c>
      <c r="E94" s="663">
        <v>2.82</v>
      </c>
      <c r="F94" s="664">
        <v>3.45</v>
      </c>
      <c r="G94" s="664">
        <v>20.652999999999999</v>
      </c>
      <c r="H94" s="1811">
        <v>124.94199999999999</v>
      </c>
      <c r="I94" s="1491">
        <v>43</v>
      </c>
      <c r="J94" s="810" t="s">
        <v>601</v>
      </c>
    </row>
    <row r="95" spans="2:10" ht="14.25" customHeight="1">
      <c r="B95" s="162"/>
      <c r="C95" s="531" t="s">
        <v>11</v>
      </c>
      <c r="D95" s="1345">
        <v>30</v>
      </c>
      <c r="E95" s="396">
        <v>1.58</v>
      </c>
      <c r="F95" s="636">
        <v>0.21</v>
      </c>
      <c r="G95" s="636">
        <v>12.24</v>
      </c>
      <c r="H95" s="1813">
        <v>57.17</v>
      </c>
      <c r="I95" s="858">
        <v>31</v>
      </c>
      <c r="J95" s="813" t="s">
        <v>10</v>
      </c>
    </row>
    <row r="96" spans="2:10" ht="14.25" customHeight="1">
      <c r="B96" s="162"/>
      <c r="C96" s="1348" t="s">
        <v>510</v>
      </c>
      <c r="D96" s="649">
        <v>20</v>
      </c>
      <c r="E96" s="663">
        <v>1.1299999999999999</v>
      </c>
      <c r="F96" s="664">
        <v>0.24</v>
      </c>
      <c r="G96" s="664">
        <v>8.3699999999999992</v>
      </c>
      <c r="H96" s="1796">
        <v>40.159999999999997</v>
      </c>
      <c r="I96" s="860">
        <v>32</v>
      </c>
      <c r="J96" s="839" t="s">
        <v>10</v>
      </c>
    </row>
    <row r="97" spans="2:10" ht="15" customHeight="1" thickBot="1">
      <c r="B97" s="428"/>
      <c r="C97" s="488" t="s">
        <v>229</v>
      </c>
      <c r="D97" s="682">
        <v>145</v>
      </c>
      <c r="E97" s="331">
        <v>0.57999999999999996</v>
      </c>
      <c r="F97" s="330">
        <v>0.57999999999999996</v>
      </c>
      <c r="G97" s="330">
        <v>14.21</v>
      </c>
      <c r="H97" s="1796">
        <v>64.38</v>
      </c>
      <c r="I97" s="1357">
        <v>34</v>
      </c>
      <c r="J97" s="811" t="s">
        <v>695</v>
      </c>
    </row>
    <row r="98" spans="2:10" ht="14.25" customHeight="1" thickBot="1">
      <c r="B98" s="1397" t="s">
        <v>396</v>
      </c>
      <c r="C98" s="36"/>
      <c r="D98" s="744"/>
      <c r="E98" s="314">
        <f>SUM(E91:E97)</f>
        <v>26.847999999999995</v>
      </c>
      <c r="F98" s="315">
        <f>SUM(F91:F97)</f>
        <v>26.837999999999997</v>
      </c>
      <c r="G98" s="315">
        <f>SUM(G91:G97)</f>
        <v>117.15</v>
      </c>
      <c r="H98" s="720">
        <f>SUM(H91:H97)</f>
        <v>817.53399999999988</v>
      </c>
      <c r="I98" s="828" t="s">
        <v>409</v>
      </c>
      <c r="J98" s="829"/>
    </row>
    <row r="99" spans="2:10" ht="13.5" customHeight="1" thickBot="1">
      <c r="B99" s="746" t="s">
        <v>12</v>
      </c>
      <c r="C99" s="30"/>
      <c r="D99" s="40"/>
      <c r="E99" s="323">
        <v>26.95</v>
      </c>
      <c r="F99" s="324">
        <v>27.65</v>
      </c>
      <c r="G99" s="324">
        <v>117.25</v>
      </c>
      <c r="H99" s="643">
        <v>822.5</v>
      </c>
      <c r="I99" s="830" t="s">
        <v>408</v>
      </c>
      <c r="J99" s="831">
        <f>D91+D94+D95+D96+D97+160+20</f>
        <v>775</v>
      </c>
    </row>
    <row r="100" spans="2:10" ht="14.25" customHeight="1" thickBot="1"/>
    <row r="101" spans="2:10" ht="14.25" customHeight="1" thickBot="1">
      <c r="B101" s="755" t="s">
        <v>369</v>
      </c>
      <c r="C101" s="97"/>
      <c r="D101" s="760" t="s">
        <v>332</v>
      </c>
      <c r="E101" s="738" t="s">
        <v>365</v>
      </c>
      <c r="F101" s="738"/>
      <c r="G101" s="738"/>
      <c r="H101" s="762" t="s">
        <v>374</v>
      </c>
      <c r="I101" s="796" t="s">
        <v>379</v>
      </c>
      <c r="J101" s="759" t="s">
        <v>384</v>
      </c>
    </row>
    <row r="102" spans="2:10" ht="15" customHeight="1">
      <c r="B102" s="756" t="s">
        <v>370</v>
      </c>
      <c r="C102" s="752" t="s">
        <v>334</v>
      </c>
      <c r="D102" s="761" t="s">
        <v>333</v>
      </c>
      <c r="E102" s="764" t="s">
        <v>375</v>
      </c>
      <c r="F102" s="764" t="s">
        <v>70</v>
      </c>
      <c r="G102" s="764" t="s">
        <v>71</v>
      </c>
      <c r="H102" s="763" t="s">
        <v>376</v>
      </c>
      <c r="I102" s="797" t="s">
        <v>378</v>
      </c>
      <c r="J102" s="798" t="s">
        <v>381</v>
      </c>
    </row>
    <row r="103" spans="2:10" ht="12.75" customHeight="1" thickBot="1">
      <c r="B103" s="800"/>
      <c r="C103" s="753"/>
      <c r="D103" s="751"/>
      <c r="E103" s="754" t="s">
        <v>6</v>
      </c>
      <c r="F103" s="754" t="s">
        <v>7</v>
      </c>
      <c r="G103" s="754" t="s">
        <v>8</v>
      </c>
      <c r="H103" s="740" t="s">
        <v>377</v>
      </c>
      <c r="I103" s="728" t="s">
        <v>380</v>
      </c>
      <c r="J103" s="799" t="s">
        <v>382</v>
      </c>
    </row>
    <row r="104" spans="2:10" ht="13.5" customHeight="1">
      <c r="B104" s="730" t="s">
        <v>371</v>
      </c>
      <c r="C104" s="906" t="s">
        <v>196</v>
      </c>
      <c r="D104" s="900">
        <v>200</v>
      </c>
      <c r="E104" s="667">
        <v>6.79</v>
      </c>
      <c r="F104" s="636">
        <v>7.8259999999999996</v>
      </c>
      <c r="G104" s="664">
        <v>29.05</v>
      </c>
      <c r="H104" s="1796">
        <v>213.79400000000001</v>
      </c>
      <c r="I104" s="823">
        <v>4</v>
      </c>
      <c r="J104" s="809" t="s">
        <v>194</v>
      </c>
    </row>
    <row r="105" spans="2:10" ht="14.25" customHeight="1">
      <c r="B105" s="731" t="s">
        <v>372</v>
      </c>
      <c r="C105" s="906" t="s">
        <v>664</v>
      </c>
      <c r="D105" s="698">
        <v>60</v>
      </c>
      <c r="E105" s="653">
        <v>0.42</v>
      </c>
      <c r="F105" s="636">
        <v>0.06</v>
      </c>
      <c r="G105" s="636">
        <v>1.1399999999999999</v>
      </c>
      <c r="H105" s="1813">
        <v>6.78</v>
      </c>
      <c r="I105" s="826">
        <v>25</v>
      </c>
      <c r="J105" s="820" t="s">
        <v>673</v>
      </c>
    </row>
    <row r="106" spans="2:10" ht="13.5" customHeight="1">
      <c r="B106" s="732" t="s">
        <v>14</v>
      </c>
      <c r="C106" s="906" t="s">
        <v>257</v>
      </c>
      <c r="D106" s="698" t="s">
        <v>595</v>
      </c>
      <c r="E106" s="663">
        <v>12.202999999999999</v>
      </c>
      <c r="F106" s="664">
        <v>18.053999999999998</v>
      </c>
      <c r="G106" s="664">
        <v>23.564</v>
      </c>
      <c r="H106" s="1796">
        <v>327.08999999999997</v>
      </c>
      <c r="I106" s="826">
        <v>15</v>
      </c>
      <c r="J106" s="810" t="s">
        <v>256</v>
      </c>
    </row>
    <row r="107" spans="2:10" ht="12.75" customHeight="1">
      <c r="B107" s="731" t="s">
        <v>386</v>
      </c>
      <c r="C107" s="893" t="s">
        <v>637</v>
      </c>
      <c r="D107" s="698">
        <v>200</v>
      </c>
      <c r="E107" s="318">
        <v>0.63200000000000001</v>
      </c>
      <c r="F107" s="319">
        <v>0.27400000000000002</v>
      </c>
      <c r="G107" s="319">
        <v>28.64</v>
      </c>
      <c r="H107" s="1813">
        <v>119.554</v>
      </c>
      <c r="I107" s="865">
        <v>38</v>
      </c>
      <c r="J107" s="813" t="s">
        <v>15</v>
      </c>
    </row>
    <row r="108" spans="2:10" ht="12.75" customHeight="1">
      <c r="B108" s="91"/>
      <c r="C108" s="907" t="s">
        <v>11</v>
      </c>
      <c r="D108" s="698">
        <v>50</v>
      </c>
      <c r="E108" s="396">
        <v>2.625</v>
      </c>
      <c r="F108" s="636">
        <v>0.35499999999999998</v>
      </c>
      <c r="G108" s="638">
        <v>20.396999999999998</v>
      </c>
      <c r="H108" s="1813">
        <v>95.283000000000001</v>
      </c>
      <c r="I108" s="826">
        <v>31</v>
      </c>
      <c r="J108" s="813" t="s">
        <v>10</v>
      </c>
    </row>
    <row r="109" spans="2:10" ht="12" customHeight="1" thickBot="1">
      <c r="B109" s="91"/>
      <c r="C109" s="893" t="s">
        <v>510</v>
      </c>
      <c r="D109" s="1346">
        <v>30</v>
      </c>
      <c r="E109" s="663">
        <v>1.6950000000000001</v>
      </c>
      <c r="F109" s="664">
        <v>0.36</v>
      </c>
      <c r="G109" s="664">
        <v>12.55</v>
      </c>
      <c r="H109" s="1796">
        <v>60.22</v>
      </c>
      <c r="I109" s="827">
        <v>32</v>
      </c>
      <c r="J109" s="813" t="s">
        <v>10</v>
      </c>
    </row>
    <row r="110" spans="2:10" ht="12" customHeight="1" thickBot="1">
      <c r="B110" s="733" t="s">
        <v>396</v>
      </c>
      <c r="C110" s="36"/>
      <c r="D110" s="33"/>
      <c r="E110" s="46">
        <f>SUM(E104:E109)</f>
        <v>24.365000000000002</v>
      </c>
      <c r="F110" s="47">
        <f>SUM(F104:F109)</f>
        <v>26.928999999999998</v>
      </c>
      <c r="G110" s="47">
        <f>SUM(G104:G109)</f>
        <v>115.34099999999999</v>
      </c>
      <c r="H110" s="723">
        <f>SUM(H104:H109)</f>
        <v>822.721</v>
      </c>
      <c r="I110" s="828" t="s">
        <v>409</v>
      </c>
      <c r="J110" s="829"/>
    </row>
    <row r="111" spans="2:10" ht="15" customHeight="1" thickBot="1">
      <c r="B111" s="746" t="s">
        <v>12</v>
      </c>
      <c r="C111" s="30"/>
      <c r="D111" s="36"/>
      <c r="E111" s="641">
        <v>26.95</v>
      </c>
      <c r="F111" s="642">
        <v>27.65</v>
      </c>
      <c r="G111" s="642">
        <v>117.25</v>
      </c>
      <c r="H111" s="643">
        <v>822.5</v>
      </c>
      <c r="I111" s="830" t="s">
        <v>408</v>
      </c>
      <c r="J111" s="831">
        <f>D104+D105+D107+D108+D109+55+125</f>
        <v>720</v>
      </c>
    </row>
    <row r="112" spans="2:10" ht="14.25" customHeight="1">
      <c r="C112" s="607" t="s">
        <v>512</v>
      </c>
      <c r="D112" s="19"/>
      <c r="E112"/>
      <c r="F112"/>
      <c r="G112" s="19"/>
      <c r="H112" s="19"/>
      <c r="I112" s="20"/>
      <c r="J112" s="26">
        <v>0.35</v>
      </c>
    </row>
    <row r="113" spans="2:10">
      <c r="B113" s="19"/>
      <c r="C113" s="19" t="s">
        <v>406</v>
      </c>
      <c r="D113"/>
      <c r="E113"/>
      <c r="F113"/>
      <c r="G113"/>
      <c r="H113"/>
      <c r="I113"/>
      <c r="J113"/>
    </row>
    <row r="114" spans="2:10" ht="15.75" customHeight="1">
      <c r="C114" s="20"/>
      <c r="D114"/>
      <c r="E114" s="1398" t="s">
        <v>579</v>
      </c>
      <c r="J114" s="20"/>
    </row>
    <row r="115" spans="2:10" ht="17.25" customHeight="1" thickBot="1">
      <c r="B115" s="21" t="s">
        <v>225</v>
      </c>
      <c r="D115" s="20"/>
      <c r="G115" s="22" t="s">
        <v>0</v>
      </c>
      <c r="H115" s="511" t="s">
        <v>310</v>
      </c>
      <c r="I115" s="20"/>
      <c r="J115" s="20"/>
    </row>
    <row r="116" spans="2:10" ht="15" customHeight="1" thickBot="1">
      <c r="B116" s="755" t="s">
        <v>369</v>
      </c>
      <c r="C116" s="97"/>
      <c r="D116" s="760" t="s">
        <v>332</v>
      </c>
      <c r="E116" s="738" t="s">
        <v>365</v>
      </c>
      <c r="F116" s="738"/>
      <c r="G116" s="738"/>
      <c r="H116" s="762" t="s">
        <v>374</v>
      </c>
      <c r="I116" s="796" t="s">
        <v>379</v>
      </c>
      <c r="J116" s="759" t="s">
        <v>384</v>
      </c>
    </row>
    <row r="117" spans="2:10" ht="17.25" customHeight="1">
      <c r="B117" s="756" t="s">
        <v>370</v>
      </c>
      <c r="C117" s="752" t="s">
        <v>334</v>
      </c>
      <c r="D117" s="761" t="s">
        <v>333</v>
      </c>
      <c r="E117" s="764" t="s">
        <v>375</v>
      </c>
      <c r="F117" s="764" t="s">
        <v>70</v>
      </c>
      <c r="G117" s="764" t="s">
        <v>71</v>
      </c>
      <c r="H117" s="763" t="s">
        <v>376</v>
      </c>
      <c r="I117" s="797" t="s">
        <v>378</v>
      </c>
      <c r="J117" s="798" t="s">
        <v>381</v>
      </c>
    </row>
    <row r="118" spans="2:10" ht="15" customHeight="1" thickBot="1">
      <c r="B118" s="800"/>
      <c r="C118" s="753"/>
      <c r="D118" s="751"/>
      <c r="E118" s="754" t="s">
        <v>6</v>
      </c>
      <c r="F118" s="754" t="s">
        <v>7</v>
      </c>
      <c r="G118" s="754" t="s">
        <v>8</v>
      </c>
      <c r="H118" s="740" t="s">
        <v>377</v>
      </c>
      <c r="I118" s="728" t="s">
        <v>380</v>
      </c>
      <c r="J118" s="799" t="s">
        <v>382</v>
      </c>
    </row>
    <row r="119" spans="2:10" ht="14.25" customHeight="1">
      <c r="B119" s="730" t="s">
        <v>371</v>
      </c>
      <c r="C119" s="906" t="s">
        <v>195</v>
      </c>
      <c r="D119" s="1360">
        <v>200</v>
      </c>
      <c r="E119" s="313">
        <v>4.2060000000000004</v>
      </c>
      <c r="F119" s="332">
        <v>4.8499999999999996</v>
      </c>
      <c r="G119" s="1497">
        <v>10.021000000000001</v>
      </c>
      <c r="H119" s="1813">
        <v>100.55800000000001</v>
      </c>
      <c r="I119" s="823">
        <v>5</v>
      </c>
      <c r="J119" s="809" t="s">
        <v>182</v>
      </c>
    </row>
    <row r="120" spans="2:10" ht="16.5" customHeight="1">
      <c r="B120" s="731" t="s">
        <v>372</v>
      </c>
      <c r="C120" s="906" t="s">
        <v>664</v>
      </c>
      <c r="D120" s="698">
        <v>60</v>
      </c>
      <c r="E120" s="653">
        <v>0.42</v>
      </c>
      <c r="F120" s="636">
        <v>0.06</v>
      </c>
      <c r="G120" s="636">
        <v>1.1399999999999999</v>
      </c>
      <c r="H120" s="1796">
        <v>6.78</v>
      </c>
      <c r="I120" s="850">
        <v>25</v>
      </c>
      <c r="J120" s="820" t="s">
        <v>673</v>
      </c>
    </row>
    <row r="121" spans="2:10" ht="13.5" customHeight="1">
      <c r="B121" s="732" t="s">
        <v>14</v>
      </c>
      <c r="C121" s="906" t="s">
        <v>167</v>
      </c>
      <c r="D121" s="698" t="s">
        <v>312</v>
      </c>
      <c r="E121" s="637">
        <v>11.473000000000001</v>
      </c>
      <c r="F121" s="636">
        <v>12.91</v>
      </c>
      <c r="G121" s="636">
        <v>10.272</v>
      </c>
      <c r="H121" s="1814">
        <v>203.17</v>
      </c>
      <c r="I121" s="824">
        <v>18</v>
      </c>
      <c r="J121" s="810" t="s">
        <v>23</v>
      </c>
    </row>
    <row r="122" spans="2:10" ht="15" customHeight="1">
      <c r="B122" s="731" t="s">
        <v>387</v>
      </c>
      <c r="C122" s="685" t="s">
        <v>680</v>
      </c>
      <c r="D122" s="903">
        <v>150</v>
      </c>
      <c r="E122" s="629">
        <v>4.92</v>
      </c>
      <c r="F122" s="630">
        <v>8.4649999999999999</v>
      </c>
      <c r="G122" s="631">
        <v>32.061</v>
      </c>
      <c r="H122" s="1854">
        <v>224.10900000000001</v>
      </c>
      <c r="I122" s="858">
        <v>23</v>
      </c>
      <c r="J122" s="811" t="s">
        <v>679</v>
      </c>
    </row>
    <row r="123" spans="2:10" ht="15.75" customHeight="1">
      <c r="B123" s="91"/>
      <c r="C123" s="534" t="s">
        <v>224</v>
      </c>
      <c r="D123" s="698">
        <v>200</v>
      </c>
      <c r="E123" s="637">
        <v>1</v>
      </c>
      <c r="F123" s="636">
        <v>0</v>
      </c>
      <c r="G123" s="636">
        <v>20.92</v>
      </c>
      <c r="H123" s="1813">
        <v>87.68</v>
      </c>
      <c r="I123" s="826">
        <v>37</v>
      </c>
      <c r="J123" s="810" t="s">
        <v>9</v>
      </c>
    </row>
    <row r="124" spans="2:10" ht="15.75" customHeight="1">
      <c r="B124" s="91"/>
      <c r="C124" s="907" t="s">
        <v>11</v>
      </c>
      <c r="D124" s="698">
        <v>50</v>
      </c>
      <c r="E124" s="396">
        <v>2.625</v>
      </c>
      <c r="F124" s="636">
        <v>0.35499999999999998</v>
      </c>
      <c r="G124" s="638">
        <v>20.396999999999998</v>
      </c>
      <c r="H124" s="1813">
        <v>95.283000000000001</v>
      </c>
      <c r="I124" s="826">
        <v>31</v>
      </c>
      <c r="J124" s="813" t="s">
        <v>10</v>
      </c>
    </row>
    <row r="125" spans="2:10" ht="13.5" customHeight="1">
      <c r="B125" s="91"/>
      <c r="C125" s="893" t="s">
        <v>510</v>
      </c>
      <c r="D125" s="896">
        <v>30</v>
      </c>
      <c r="E125" s="331">
        <v>1.6950000000000001</v>
      </c>
      <c r="F125" s="330">
        <v>0.36</v>
      </c>
      <c r="G125" s="330">
        <v>12.55</v>
      </c>
      <c r="H125" s="1796">
        <v>60.22</v>
      </c>
      <c r="I125" s="827">
        <v>32</v>
      </c>
      <c r="J125" s="813" t="s">
        <v>10</v>
      </c>
    </row>
    <row r="126" spans="2:10" ht="15" customHeight="1" thickBot="1">
      <c r="B126" s="93"/>
      <c r="C126" s="902" t="s">
        <v>640</v>
      </c>
      <c r="D126" s="905">
        <v>100</v>
      </c>
      <c r="E126" s="689">
        <v>0.4</v>
      </c>
      <c r="F126" s="1611">
        <v>0.4</v>
      </c>
      <c r="G126" s="691">
        <v>8.6999999999999993</v>
      </c>
      <c r="H126" s="1815">
        <v>44.4</v>
      </c>
      <c r="I126" s="827">
        <v>36</v>
      </c>
      <c r="J126" s="811" t="s">
        <v>695</v>
      </c>
    </row>
    <row r="127" spans="2:10" ht="15" customHeight="1" thickBot="1">
      <c r="B127" s="733" t="s">
        <v>396</v>
      </c>
      <c r="C127" s="32"/>
      <c r="D127" s="39"/>
      <c r="E127" s="46">
        <f>SUM(E119:E126)</f>
        <v>26.738999999999997</v>
      </c>
      <c r="F127" s="47">
        <f>SUM(F119:F126)</f>
        <v>27.4</v>
      </c>
      <c r="G127" s="47">
        <f>SUM(G119:G126)</f>
        <v>116.06100000000001</v>
      </c>
      <c r="H127" s="723">
        <f>SUM(H119:H126)</f>
        <v>822.2</v>
      </c>
      <c r="I127" s="828" t="s">
        <v>409</v>
      </c>
      <c r="J127" s="829"/>
    </row>
    <row r="128" spans="2:10" ht="14.25" customHeight="1" thickBot="1">
      <c r="B128" s="746" t="s">
        <v>12</v>
      </c>
      <c r="C128" s="35"/>
      <c r="D128" s="40"/>
      <c r="E128" s="323">
        <v>26.95</v>
      </c>
      <c r="F128" s="324">
        <v>27.65</v>
      </c>
      <c r="G128" s="324">
        <v>117.25</v>
      </c>
      <c r="H128" s="643">
        <v>822.5</v>
      </c>
      <c r="I128" s="830" t="s">
        <v>408</v>
      </c>
      <c r="J128" s="831">
        <f>D119+D123+D124+D125+D126+110+170</f>
        <v>860</v>
      </c>
    </row>
    <row r="129" spans="2:10" ht="12.75" customHeight="1" thickBot="1"/>
    <row r="130" spans="2:10" ht="13.5" customHeight="1" thickBot="1">
      <c r="B130" s="808" t="s">
        <v>225</v>
      </c>
      <c r="C130" s="51"/>
      <c r="D130" s="52"/>
      <c r="E130" s="738" t="s">
        <v>365</v>
      </c>
      <c r="F130" s="738"/>
      <c r="G130" s="738"/>
      <c r="H130" s="832" t="s">
        <v>374</v>
      </c>
      <c r="I130" s="835" t="s">
        <v>411</v>
      </c>
      <c r="J130" s="833"/>
    </row>
    <row r="131" spans="2:10" ht="10.5" customHeight="1">
      <c r="B131" s="55"/>
      <c r="C131" s="789" t="s">
        <v>402</v>
      </c>
      <c r="D131" s="357"/>
      <c r="E131" s="786" t="s">
        <v>375</v>
      </c>
      <c r="F131" s="764" t="s">
        <v>70</v>
      </c>
      <c r="G131" s="764" t="s">
        <v>71</v>
      </c>
      <c r="H131" s="756" t="s">
        <v>376</v>
      </c>
      <c r="I131" s="834" t="s">
        <v>52</v>
      </c>
      <c r="J131" s="836" t="s">
        <v>336</v>
      </c>
    </row>
    <row r="132" spans="2:10" ht="13.5" customHeight="1" thickBot="1">
      <c r="B132" s="48"/>
      <c r="C132" s="1617" t="s">
        <v>579</v>
      </c>
      <c r="D132" s="737"/>
      <c r="E132" s="787" t="s">
        <v>6</v>
      </c>
      <c r="F132" s="754" t="s">
        <v>7</v>
      </c>
      <c r="G132" s="754" t="s">
        <v>8</v>
      </c>
      <c r="H132" s="727" t="s">
        <v>377</v>
      </c>
      <c r="I132" s="834" t="s">
        <v>337</v>
      </c>
      <c r="J132" s="766"/>
    </row>
    <row r="133" spans="2:10" ht="14.25" customHeight="1">
      <c r="B133" s="55"/>
      <c r="C133" s="448" t="s">
        <v>168</v>
      </c>
      <c r="D133" s="788">
        <v>1</v>
      </c>
      <c r="E133" s="777">
        <v>77</v>
      </c>
      <c r="F133" s="53">
        <v>79</v>
      </c>
      <c r="G133" s="54">
        <v>335</v>
      </c>
      <c r="H133" s="778">
        <v>2350</v>
      </c>
      <c r="I133" s="1598" t="s">
        <v>375</v>
      </c>
      <c r="J133" s="837">
        <f>(E135-E137)*5</f>
        <v>0</v>
      </c>
    </row>
    <row r="134" spans="2:10" ht="15" customHeight="1">
      <c r="B134" s="356"/>
      <c r="C134" s="358" t="s">
        <v>203</v>
      </c>
      <c r="D134" s="773"/>
      <c r="E134" s="779"/>
      <c r="F134" s="780"/>
      <c r="G134" s="780"/>
      <c r="H134" s="1802"/>
      <c r="I134" s="1599" t="s">
        <v>70</v>
      </c>
      <c r="J134" s="853">
        <f>(F135-F137)*5</f>
        <v>0</v>
      </c>
    </row>
    <row r="135" spans="2:10" ht="15.75" customHeight="1">
      <c r="B135" s="343" t="s">
        <v>226</v>
      </c>
      <c r="C135" s="344" t="s">
        <v>193</v>
      </c>
      <c r="D135" s="774">
        <v>0.35</v>
      </c>
      <c r="E135" s="1798">
        <v>26.95</v>
      </c>
      <c r="F135" s="1799">
        <v>27.65</v>
      </c>
      <c r="G135" s="1799">
        <v>117.25</v>
      </c>
      <c r="H135" s="1800">
        <v>822.5</v>
      </c>
      <c r="I135" s="1599" t="s">
        <v>71</v>
      </c>
      <c r="J135" s="853">
        <f>(G135-G137)*5</f>
        <v>0</v>
      </c>
    </row>
    <row r="136" spans="2:10" ht="14.25" customHeight="1">
      <c r="B136" s="55"/>
      <c r="C136" s="56"/>
      <c r="D136" s="775"/>
      <c r="E136" s="826"/>
      <c r="F136" s="783"/>
      <c r="G136" s="783"/>
      <c r="H136" s="784"/>
      <c r="I136" s="1600" t="s">
        <v>412</v>
      </c>
      <c r="J136" s="838"/>
    </row>
    <row r="137" spans="2:10" ht="18" customHeight="1" thickBot="1">
      <c r="B137" s="321"/>
      <c r="C137" s="322" t="s">
        <v>636</v>
      </c>
      <c r="D137" s="776"/>
      <c r="E137" s="854">
        <f>(E70+E85+E98+E110+E127)/5</f>
        <v>26.95</v>
      </c>
      <c r="F137" s="855">
        <f>(F70+F85+F98+F110+F127)/5</f>
        <v>27.65</v>
      </c>
      <c r="G137" s="855">
        <f>(G70+G85+G98+G110+G127)/5</f>
        <v>117.25</v>
      </c>
      <c r="H137" s="1618">
        <f>(H70+H85+H98+H110+H127)/5</f>
        <v>822.5</v>
      </c>
      <c r="I137" s="1597" t="s">
        <v>377</v>
      </c>
      <c r="J137" s="952">
        <f>(H135-H137)*5</f>
        <v>0</v>
      </c>
    </row>
    <row r="138" spans="2:10" ht="15" customHeight="1">
      <c r="C138" s="607" t="s">
        <v>512</v>
      </c>
      <c r="D138" s="19"/>
      <c r="E138"/>
      <c r="F138"/>
      <c r="G138" s="19"/>
      <c r="H138" s="19"/>
      <c r="I138" s="20"/>
      <c r="J138" s="26">
        <v>0.35</v>
      </c>
    </row>
    <row r="139" spans="2:10" ht="15" customHeight="1">
      <c r="B139" s="19"/>
      <c r="C139" s="19" t="s">
        <v>406</v>
      </c>
      <c r="D139"/>
      <c r="E139"/>
      <c r="F139"/>
      <c r="G139"/>
      <c r="H139"/>
      <c r="I139"/>
      <c r="J139"/>
    </row>
    <row r="140" spans="2:10" ht="13.5" customHeight="1">
      <c r="C140" s="20"/>
      <c r="D140"/>
      <c r="E140" s="1398" t="s">
        <v>578</v>
      </c>
      <c r="J140" s="20"/>
    </row>
    <row r="141" spans="2:10" ht="15.75" customHeight="1" thickBot="1">
      <c r="B141" s="21" t="s">
        <v>225</v>
      </c>
      <c r="D141" s="20"/>
      <c r="G141" s="22" t="s">
        <v>0</v>
      </c>
      <c r="H141" s="511" t="s">
        <v>310</v>
      </c>
      <c r="I141" s="20"/>
      <c r="J141" s="20"/>
    </row>
    <row r="142" spans="2:10" ht="15.75" customHeight="1" thickBot="1">
      <c r="B142" s="755" t="s">
        <v>369</v>
      </c>
      <c r="C142" s="97"/>
      <c r="D142" s="760" t="s">
        <v>332</v>
      </c>
      <c r="E142" s="738" t="s">
        <v>365</v>
      </c>
      <c r="F142" s="738"/>
      <c r="G142" s="738"/>
      <c r="H142" s="762" t="s">
        <v>374</v>
      </c>
      <c r="I142" s="796" t="s">
        <v>379</v>
      </c>
      <c r="J142" s="803" t="s">
        <v>384</v>
      </c>
    </row>
    <row r="143" spans="2:10" ht="13.5" customHeight="1">
      <c r="B143" s="756" t="s">
        <v>370</v>
      </c>
      <c r="C143" s="752" t="s">
        <v>334</v>
      </c>
      <c r="D143" s="761" t="s">
        <v>333</v>
      </c>
      <c r="E143" s="764" t="s">
        <v>375</v>
      </c>
      <c r="F143" s="764" t="s">
        <v>70</v>
      </c>
      <c r="G143" s="764" t="s">
        <v>71</v>
      </c>
      <c r="H143" s="763" t="s">
        <v>376</v>
      </c>
      <c r="I143" s="804" t="s">
        <v>378</v>
      </c>
      <c r="J143" s="802" t="s">
        <v>381</v>
      </c>
    </row>
    <row r="144" spans="2:10" ht="15.75" customHeight="1" thickBot="1">
      <c r="B144" s="800"/>
      <c r="C144" s="753"/>
      <c r="D144" s="751"/>
      <c r="E144" s="754" t="s">
        <v>6</v>
      </c>
      <c r="F144" s="754" t="s">
        <v>7</v>
      </c>
      <c r="G144" s="754" t="s">
        <v>8</v>
      </c>
      <c r="H144" s="740" t="s">
        <v>377</v>
      </c>
      <c r="I144" s="801" t="s">
        <v>380</v>
      </c>
      <c r="J144" s="802" t="s">
        <v>382</v>
      </c>
    </row>
    <row r="145" spans="2:10" ht="17.25" customHeight="1">
      <c r="B145" s="730" t="s">
        <v>371</v>
      </c>
      <c r="C145" s="647" t="s">
        <v>286</v>
      </c>
      <c r="D145" s="648">
        <v>200</v>
      </c>
      <c r="E145" s="637">
        <v>3.01</v>
      </c>
      <c r="F145" s="636">
        <v>5.101</v>
      </c>
      <c r="G145" s="664">
        <v>15.89</v>
      </c>
      <c r="H145" s="1813">
        <v>121.509</v>
      </c>
      <c r="I145" s="851">
        <v>6</v>
      </c>
      <c r="J145" s="815" t="s">
        <v>173</v>
      </c>
    </row>
    <row r="146" spans="2:10" ht="12" customHeight="1">
      <c r="B146" s="731" t="s">
        <v>388</v>
      </c>
      <c r="C146" s="893" t="s">
        <v>663</v>
      </c>
      <c r="D146" s="648">
        <v>60</v>
      </c>
      <c r="E146" s="653">
        <v>0.66</v>
      </c>
      <c r="F146" s="636">
        <v>0.12</v>
      </c>
      <c r="G146" s="638">
        <v>2.2799999999999998</v>
      </c>
      <c r="H146" s="1813">
        <v>12.84</v>
      </c>
      <c r="I146" s="852">
        <v>26</v>
      </c>
      <c r="J146" s="820" t="s">
        <v>673</v>
      </c>
    </row>
    <row r="147" spans="2:10" ht="15.75" customHeight="1">
      <c r="B147" s="732" t="s">
        <v>14</v>
      </c>
      <c r="C147" s="647" t="s">
        <v>120</v>
      </c>
      <c r="D147" s="326" t="s">
        <v>595</v>
      </c>
      <c r="E147" s="338">
        <v>14.9</v>
      </c>
      <c r="F147" s="339">
        <v>17.553000000000001</v>
      </c>
      <c r="G147" s="339">
        <v>38.710999999999999</v>
      </c>
      <c r="H147" s="1796">
        <v>372.90499999999997</v>
      </c>
      <c r="I147" s="953">
        <v>16</v>
      </c>
      <c r="J147" s="810" t="s">
        <v>19</v>
      </c>
    </row>
    <row r="148" spans="2:10" ht="12.75" customHeight="1">
      <c r="B148" s="731" t="s">
        <v>397</v>
      </c>
      <c r="C148" s="901" t="s">
        <v>474</v>
      </c>
      <c r="D148" s="648">
        <v>200</v>
      </c>
      <c r="E148" s="637">
        <v>2.82</v>
      </c>
      <c r="F148" s="636">
        <v>3.45</v>
      </c>
      <c r="G148" s="636">
        <v>20.652999999999999</v>
      </c>
      <c r="H148" s="1813">
        <v>124.94199999999999</v>
      </c>
      <c r="I148" s="845">
        <v>43</v>
      </c>
      <c r="J148" s="810" t="s">
        <v>601</v>
      </c>
    </row>
    <row r="149" spans="2:10" ht="12" customHeight="1">
      <c r="B149" s="91"/>
      <c r="C149" s="907" t="s">
        <v>11</v>
      </c>
      <c r="D149" s="648">
        <v>50</v>
      </c>
      <c r="E149" s="396">
        <v>2.625</v>
      </c>
      <c r="F149" s="636">
        <v>0.35499999999999998</v>
      </c>
      <c r="G149" s="638">
        <v>20.396999999999998</v>
      </c>
      <c r="H149" s="1813">
        <v>95.283000000000001</v>
      </c>
      <c r="I149" s="826">
        <v>31</v>
      </c>
      <c r="J149" s="813" t="s">
        <v>10</v>
      </c>
    </row>
    <row r="150" spans="2:10" ht="14.25" customHeight="1">
      <c r="B150" s="91"/>
      <c r="C150" s="893" t="s">
        <v>510</v>
      </c>
      <c r="D150" s="668">
        <v>30</v>
      </c>
      <c r="E150" s="331">
        <v>1.6950000000000001</v>
      </c>
      <c r="F150" s="330">
        <v>0.36</v>
      </c>
      <c r="G150" s="330">
        <v>12.55</v>
      </c>
      <c r="H150" s="1796">
        <v>60.22</v>
      </c>
      <c r="I150" s="827">
        <v>32</v>
      </c>
      <c r="J150" s="813" t="s">
        <v>10</v>
      </c>
    </row>
    <row r="151" spans="2:10" ht="12" customHeight="1" thickBot="1">
      <c r="B151" s="93"/>
      <c r="C151" s="893" t="s">
        <v>252</v>
      </c>
      <c r="D151" s="1018">
        <v>15</v>
      </c>
      <c r="E151" s="651">
        <v>0.63600000000000001</v>
      </c>
      <c r="F151" s="650">
        <v>0.71099999999999997</v>
      </c>
      <c r="G151" s="650">
        <v>5.56</v>
      </c>
      <c r="H151" s="1796">
        <v>31.183</v>
      </c>
      <c r="I151" s="826">
        <v>33</v>
      </c>
      <c r="J151" s="810" t="s">
        <v>10</v>
      </c>
    </row>
    <row r="152" spans="2:10" ht="14.25" customHeight="1" thickBot="1">
      <c r="B152" s="733" t="s">
        <v>396</v>
      </c>
      <c r="C152" s="32"/>
      <c r="D152" s="33"/>
      <c r="E152" s="46">
        <f>SUM(E145:E151)</f>
        <v>26.346</v>
      </c>
      <c r="F152" s="47">
        <f>SUM(F145:F151)</f>
        <v>27.65</v>
      </c>
      <c r="G152" s="47">
        <f>SUM(G145:G151)</f>
        <v>116.04099999999998</v>
      </c>
      <c r="H152" s="723">
        <f>SUM(H145:H151)</f>
        <v>818.88199999999995</v>
      </c>
      <c r="I152" s="828" t="s">
        <v>409</v>
      </c>
      <c r="J152" s="829"/>
    </row>
    <row r="153" spans="2:10" ht="15" customHeight="1" thickBot="1">
      <c r="B153" s="746" t="s">
        <v>12</v>
      </c>
      <c r="C153" s="35"/>
      <c r="D153" s="36"/>
      <c r="E153" s="323">
        <v>26.95</v>
      </c>
      <c r="F153" s="324">
        <v>27.65</v>
      </c>
      <c r="G153" s="324">
        <v>117.25</v>
      </c>
      <c r="H153" s="643">
        <v>822.5</v>
      </c>
      <c r="I153" s="830" t="s">
        <v>408</v>
      </c>
      <c r="J153" s="831">
        <f>D145+D146+D148+D149+D150+D151+55+125</f>
        <v>735</v>
      </c>
    </row>
    <row r="154" spans="2:10" ht="15.75" customHeight="1" thickBot="1">
      <c r="B154" s="9"/>
      <c r="C154" s="9"/>
      <c r="D154" s="5"/>
      <c r="E154" s="5"/>
      <c r="F154" s="5"/>
      <c r="G154" s="5"/>
      <c r="H154" s="5"/>
      <c r="I154" s="353"/>
      <c r="J154" s="353"/>
    </row>
    <row r="155" spans="2:10" ht="15.75" customHeight="1" thickBot="1">
      <c r="B155" s="755" t="s">
        <v>369</v>
      </c>
      <c r="C155" s="97"/>
      <c r="D155" s="760" t="s">
        <v>332</v>
      </c>
      <c r="E155" s="738" t="s">
        <v>365</v>
      </c>
      <c r="F155" s="738"/>
      <c r="G155" s="738"/>
      <c r="H155" s="762" t="s">
        <v>374</v>
      </c>
      <c r="I155" s="796" t="s">
        <v>379</v>
      </c>
      <c r="J155" s="759" t="s">
        <v>384</v>
      </c>
    </row>
    <row r="156" spans="2:10" ht="13.5" customHeight="1">
      <c r="B156" s="756" t="s">
        <v>370</v>
      </c>
      <c r="C156" s="752" t="s">
        <v>334</v>
      </c>
      <c r="D156" s="761" t="s">
        <v>333</v>
      </c>
      <c r="E156" s="764" t="s">
        <v>375</v>
      </c>
      <c r="F156" s="764" t="s">
        <v>70</v>
      </c>
      <c r="G156" s="764" t="s">
        <v>71</v>
      </c>
      <c r="H156" s="763" t="s">
        <v>376</v>
      </c>
      <c r="I156" s="797" t="s">
        <v>378</v>
      </c>
      <c r="J156" s="798" t="s">
        <v>381</v>
      </c>
    </row>
    <row r="157" spans="2:10" ht="12" customHeight="1" thickBot="1">
      <c r="B157" s="800"/>
      <c r="C157" s="753"/>
      <c r="D157" s="751"/>
      <c r="E157" s="754" t="s">
        <v>6</v>
      </c>
      <c r="F157" s="754" t="s">
        <v>7</v>
      </c>
      <c r="G157" s="754" t="s">
        <v>8</v>
      </c>
      <c r="H157" s="740" t="s">
        <v>377</v>
      </c>
      <c r="I157" s="801" t="s">
        <v>380</v>
      </c>
      <c r="J157" s="798" t="s">
        <v>382</v>
      </c>
    </row>
    <row r="158" spans="2:10" ht="15" customHeight="1">
      <c r="B158" s="730" t="s">
        <v>371</v>
      </c>
      <c r="C158" s="1361" t="s">
        <v>273</v>
      </c>
      <c r="D158" s="900">
        <v>200</v>
      </c>
      <c r="E158" s="637">
        <v>5.859</v>
      </c>
      <c r="F158" s="664">
        <v>8.9060000000000006</v>
      </c>
      <c r="G158" s="664">
        <v>15.156000000000001</v>
      </c>
      <c r="H158" s="1813">
        <v>164.214</v>
      </c>
      <c r="I158" s="846">
        <v>7</v>
      </c>
      <c r="J158" s="809" t="s">
        <v>313</v>
      </c>
    </row>
    <row r="159" spans="2:10" ht="15" customHeight="1">
      <c r="B159" s="731" t="s">
        <v>388</v>
      </c>
      <c r="C159" s="906" t="s">
        <v>307</v>
      </c>
      <c r="D159" s="698" t="s">
        <v>312</v>
      </c>
      <c r="E159" s="331">
        <v>11.38</v>
      </c>
      <c r="F159" s="330">
        <v>7.6550000000000002</v>
      </c>
      <c r="G159" s="330">
        <v>11.94</v>
      </c>
      <c r="H159" s="1813">
        <v>162.17500000000001</v>
      </c>
      <c r="I159" s="847">
        <v>13</v>
      </c>
      <c r="J159" s="818" t="s">
        <v>22</v>
      </c>
    </row>
    <row r="160" spans="2:10" ht="18" customHeight="1">
      <c r="B160" s="732" t="s">
        <v>14</v>
      </c>
      <c r="C160" s="685" t="s">
        <v>314</v>
      </c>
      <c r="D160" s="903" t="s">
        <v>506</v>
      </c>
      <c r="E160" s="629">
        <v>2.4350000000000001</v>
      </c>
      <c r="F160" s="630">
        <v>5.19</v>
      </c>
      <c r="G160" s="631">
        <v>19.084</v>
      </c>
      <c r="H160" s="1814">
        <v>132.786</v>
      </c>
      <c r="I160" s="848">
        <v>23</v>
      </c>
      <c r="J160" s="811" t="s">
        <v>249</v>
      </c>
    </row>
    <row r="161" spans="2:10" ht="11.25" customHeight="1">
      <c r="B161" s="731" t="s">
        <v>399</v>
      </c>
      <c r="C161" s="1347" t="s">
        <v>315</v>
      </c>
      <c r="D161" s="1362"/>
      <c r="E161" s="633">
        <v>1.365</v>
      </c>
      <c r="F161" s="634">
        <v>4.5940000000000003</v>
      </c>
      <c r="G161" s="635">
        <v>9.2729999999999997</v>
      </c>
      <c r="H161" s="1809">
        <v>83.897999999999996</v>
      </c>
      <c r="I161" s="849"/>
      <c r="J161" s="819" t="s">
        <v>304</v>
      </c>
    </row>
    <row r="162" spans="2:10" ht="12.75" customHeight="1">
      <c r="B162" s="451"/>
      <c r="C162" s="906" t="s">
        <v>224</v>
      </c>
      <c r="D162" s="698">
        <v>200</v>
      </c>
      <c r="E162" s="318">
        <v>1</v>
      </c>
      <c r="F162" s="319">
        <v>0</v>
      </c>
      <c r="G162" s="319">
        <v>20.92</v>
      </c>
      <c r="H162" s="1796">
        <v>87.68</v>
      </c>
      <c r="I162" s="806">
        <v>37</v>
      </c>
      <c r="J162" s="813" t="s">
        <v>9</v>
      </c>
    </row>
    <row r="163" spans="2:10" ht="13.5" customHeight="1">
      <c r="B163" s="184"/>
      <c r="C163" s="907" t="s">
        <v>11</v>
      </c>
      <c r="D163" s="698">
        <v>50</v>
      </c>
      <c r="E163" s="396">
        <v>2.625</v>
      </c>
      <c r="F163" s="636">
        <v>0.35499999999999998</v>
      </c>
      <c r="G163" s="638">
        <v>20.396999999999998</v>
      </c>
      <c r="H163" s="1813">
        <v>95.283000000000001</v>
      </c>
      <c r="I163" s="826">
        <v>31</v>
      </c>
      <c r="J163" s="813" t="s">
        <v>10</v>
      </c>
    </row>
    <row r="164" spans="2:10" ht="13.5" customHeight="1">
      <c r="B164" s="184"/>
      <c r="C164" s="893" t="s">
        <v>510</v>
      </c>
      <c r="D164" s="896">
        <v>30</v>
      </c>
      <c r="E164" s="331">
        <v>1.6950000000000001</v>
      </c>
      <c r="F164" s="330">
        <v>0.36</v>
      </c>
      <c r="G164" s="330">
        <v>12.55</v>
      </c>
      <c r="H164" s="1796">
        <v>60.22</v>
      </c>
      <c r="I164" s="827">
        <v>32</v>
      </c>
      <c r="J164" s="813" t="s">
        <v>10</v>
      </c>
    </row>
    <row r="165" spans="2:10" ht="11.25" customHeight="1" thickBot="1">
      <c r="B165" s="93"/>
      <c r="C165" s="902" t="s">
        <v>640</v>
      </c>
      <c r="D165" s="905">
        <v>100</v>
      </c>
      <c r="E165" s="689">
        <v>0.4</v>
      </c>
      <c r="F165" s="1611">
        <v>0.4</v>
      </c>
      <c r="G165" s="691">
        <v>8.6999999999999993</v>
      </c>
      <c r="H165" s="1796">
        <v>40</v>
      </c>
      <c r="I165" s="827">
        <v>35</v>
      </c>
      <c r="J165" s="811" t="s">
        <v>696</v>
      </c>
    </row>
    <row r="166" spans="2:10" ht="14.25" customHeight="1" thickBot="1">
      <c r="B166" s="743" t="s">
        <v>396</v>
      </c>
      <c r="C166" s="32"/>
      <c r="D166" s="39"/>
      <c r="E166" s="132">
        <f>SUM(E158:E165)</f>
        <v>26.758999999999997</v>
      </c>
      <c r="F166" s="47">
        <f>SUM(F158:F165)</f>
        <v>27.46</v>
      </c>
      <c r="G166" s="47">
        <f>SUM(G158:G165)</f>
        <v>118.02000000000001</v>
      </c>
      <c r="H166" s="765">
        <f>SUM(H158:H165)</f>
        <v>826.25599999999997</v>
      </c>
      <c r="I166" s="828" t="s">
        <v>409</v>
      </c>
      <c r="J166" s="829"/>
    </row>
    <row r="167" spans="2:10" ht="16.5" customHeight="1" thickBot="1">
      <c r="B167" s="746" t="s">
        <v>12</v>
      </c>
      <c r="C167" s="35"/>
      <c r="D167" s="40"/>
      <c r="E167" s="323">
        <v>26.95</v>
      </c>
      <c r="F167" s="324">
        <v>27.65</v>
      </c>
      <c r="G167" s="324">
        <v>117.25</v>
      </c>
      <c r="H167" s="643">
        <v>822.5</v>
      </c>
      <c r="I167" s="830" t="s">
        <v>408</v>
      </c>
      <c r="J167" s="831">
        <f>D158+D162+D163+D164+100+20+110+60</f>
        <v>770</v>
      </c>
    </row>
    <row r="168" spans="2:10">
      <c r="C168" s="607" t="s">
        <v>512</v>
      </c>
      <c r="D168" s="19"/>
      <c r="E168"/>
      <c r="F168"/>
      <c r="G168" s="19"/>
      <c r="H168" s="19"/>
      <c r="I168" s="20"/>
      <c r="J168" s="26">
        <v>0.35</v>
      </c>
    </row>
    <row r="169" spans="2:10" ht="12.75" customHeight="1">
      <c r="B169" s="19"/>
      <c r="C169" s="19" t="s">
        <v>406</v>
      </c>
      <c r="D169"/>
      <c r="E169"/>
      <c r="F169"/>
      <c r="G169"/>
      <c r="H169"/>
      <c r="I169"/>
      <c r="J169"/>
    </row>
    <row r="170" spans="2:10" ht="10.8" customHeight="1">
      <c r="C170" s="20"/>
      <c r="D170"/>
      <c r="E170" s="1398" t="s">
        <v>578</v>
      </c>
      <c r="J170" s="20"/>
    </row>
    <row r="171" spans="2:10" ht="13.2" customHeight="1" thickBot="1">
      <c r="B171" s="21" t="s">
        <v>225</v>
      </c>
      <c r="D171" s="20"/>
      <c r="G171" s="22" t="s">
        <v>0</v>
      </c>
      <c r="H171" s="511" t="s">
        <v>310</v>
      </c>
      <c r="I171" s="20"/>
      <c r="J171" s="20"/>
    </row>
    <row r="172" spans="2:10" ht="15" thickBot="1">
      <c r="B172" s="755" t="s">
        <v>369</v>
      </c>
      <c r="C172" s="97"/>
      <c r="D172" s="760" t="s">
        <v>332</v>
      </c>
      <c r="E172" s="738" t="s">
        <v>365</v>
      </c>
      <c r="F172" s="738"/>
      <c r="G172" s="738"/>
      <c r="H172" s="762" t="s">
        <v>374</v>
      </c>
      <c r="I172" s="796" t="s">
        <v>379</v>
      </c>
      <c r="J172" s="759" t="s">
        <v>384</v>
      </c>
    </row>
    <row r="173" spans="2:10">
      <c r="B173" s="756" t="s">
        <v>370</v>
      </c>
      <c r="C173" s="752" t="s">
        <v>334</v>
      </c>
      <c r="D173" s="761" t="s">
        <v>333</v>
      </c>
      <c r="E173" s="764" t="s">
        <v>375</v>
      </c>
      <c r="F173" s="764" t="s">
        <v>70</v>
      </c>
      <c r="G173" s="764" t="s">
        <v>71</v>
      </c>
      <c r="H173" s="763" t="s">
        <v>376</v>
      </c>
      <c r="I173" s="797" t="s">
        <v>378</v>
      </c>
      <c r="J173" s="798" t="s">
        <v>381</v>
      </c>
    </row>
    <row r="174" spans="2:10" ht="15" thickBot="1">
      <c r="B174" s="800"/>
      <c r="C174" s="753"/>
      <c r="D174" s="751"/>
      <c r="E174" s="754" t="s">
        <v>6</v>
      </c>
      <c r="F174" s="754" t="s">
        <v>7</v>
      </c>
      <c r="G174" s="754" t="s">
        <v>8</v>
      </c>
      <c r="H174" s="740" t="s">
        <v>377</v>
      </c>
      <c r="I174" s="801" t="s">
        <v>380</v>
      </c>
      <c r="J174" s="802" t="s">
        <v>382</v>
      </c>
    </row>
    <row r="175" spans="2:10">
      <c r="B175" s="730" t="s">
        <v>371</v>
      </c>
      <c r="C175" s="898" t="s">
        <v>502</v>
      </c>
      <c r="D175" s="900">
        <v>200</v>
      </c>
      <c r="E175" s="651">
        <v>5.9459999999999997</v>
      </c>
      <c r="F175" s="650">
        <v>3.0819999999999999</v>
      </c>
      <c r="G175" s="688">
        <v>20.895</v>
      </c>
      <c r="H175" s="1809">
        <v>135.102</v>
      </c>
      <c r="I175" s="1620">
        <v>8</v>
      </c>
      <c r="J175" s="809" t="s">
        <v>289</v>
      </c>
    </row>
    <row r="176" spans="2:10">
      <c r="B176" s="731" t="s">
        <v>388</v>
      </c>
      <c r="C176" s="685" t="s">
        <v>585</v>
      </c>
      <c r="D176" s="903">
        <v>150</v>
      </c>
      <c r="E176" s="686">
        <v>10.125</v>
      </c>
      <c r="F176" s="453">
        <v>18.63</v>
      </c>
      <c r="G176" s="666">
        <v>30.61</v>
      </c>
      <c r="H176" s="1809">
        <v>330.61</v>
      </c>
      <c r="I176" s="1621">
        <v>19</v>
      </c>
      <c r="J176" s="839" t="s">
        <v>575</v>
      </c>
    </row>
    <row r="177" spans="2:10" ht="15.6">
      <c r="B177" s="732" t="s">
        <v>14</v>
      </c>
      <c r="C177" s="906" t="s">
        <v>170</v>
      </c>
      <c r="D177" s="1345">
        <v>200</v>
      </c>
      <c r="E177" s="653">
        <v>4.5</v>
      </c>
      <c r="F177" s="636">
        <v>3.7</v>
      </c>
      <c r="G177" s="636">
        <v>19.600000000000001</v>
      </c>
      <c r="H177" s="1809">
        <v>129.69999999999999</v>
      </c>
      <c r="I177" s="948">
        <v>42</v>
      </c>
      <c r="J177" s="810" t="s">
        <v>171</v>
      </c>
    </row>
    <row r="178" spans="2:10">
      <c r="B178" s="731" t="s">
        <v>398</v>
      </c>
      <c r="C178" s="907" t="s">
        <v>11</v>
      </c>
      <c r="D178" s="1345">
        <v>50</v>
      </c>
      <c r="E178" s="396">
        <v>2.625</v>
      </c>
      <c r="F178" s="636">
        <v>0.35499999999999998</v>
      </c>
      <c r="G178" s="638">
        <v>20.396999999999998</v>
      </c>
      <c r="H178" s="1813">
        <v>95.283000000000001</v>
      </c>
      <c r="I178" s="858">
        <v>31</v>
      </c>
      <c r="J178" s="813" t="s">
        <v>10</v>
      </c>
    </row>
    <row r="179" spans="2:10">
      <c r="B179" s="451"/>
      <c r="C179" s="1348" t="s">
        <v>510</v>
      </c>
      <c r="D179" s="894">
        <v>30</v>
      </c>
      <c r="E179" s="951">
        <v>1.6950000000000001</v>
      </c>
      <c r="F179" s="452">
        <v>0.36</v>
      </c>
      <c r="G179" s="452">
        <v>12.55</v>
      </c>
      <c r="H179" s="1816">
        <v>60.22</v>
      </c>
      <c r="I179" s="860">
        <v>32</v>
      </c>
      <c r="J179" s="839" t="s">
        <v>10</v>
      </c>
    </row>
    <row r="180" spans="2:10" ht="15" thickBot="1">
      <c r="B180" s="91"/>
      <c r="C180" s="1414" t="s">
        <v>652</v>
      </c>
      <c r="D180" s="1346">
        <v>100</v>
      </c>
      <c r="E180" s="689">
        <v>2.29</v>
      </c>
      <c r="F180" s="1611">
        <v>1.39</v>
      </c>
      <c r="G180" s="691">
        <v>12.98</v>
      </c>
      <c r="H180" s="1812">
        <v>73.59</v>
      </c>
      <c r="I180" s="1357">
        <v>36</v>
      </c>
      <c r="J180" s="821" t="s">
        <v>688</v>
      </c>
    </row>
    <row r="181" spans="2:10" ht="10.8" customHeight="1" thickBot="1">
      <c r="B181" s="743" t="s">
        <v>396</v>
      </c>
      <c r="C181" s="32"/>
      <c r="D181" s="33"/>
      <c r="E181" s="46">
        <f>SUM(E175:E180)</f>
        <v>27.180999999999997</v>
      </c>
      <c r="F181" s="131">
        <f>SUM(F175:F180)</f>
        <v>27.516999999999999</v>
      </c>
      <c r="G181" s="47">
        <f>SUM(G175:G180)</f>
        <v>117.03199999999998</v>
      </c>
      <c r="H181" s="333">
        <f>SUM(H175:H180)</f>
        <v>824.50500000000011</v>
      </c>
      <c r="I181" s="947" t="s">
        <v>409</v>
      </c>
      <c r="J181" s="829"/>
    </row>
    <row r="182" spans="2:10" ht="15" thickBot="1">
      <c r="B182" s="746" t="s">
        <v>12</v>
      </c>
      <c r="C182" s="35"/>
      <c r="D182" s="36"/>
      <c r="E182" s="323">
        <v>26.95</v>
      </c>
      <c r="F182" s="324">
        <v>27.65</v>
      </c>
      <c r="G182" s="324">
        <v>117.25</v>
      </c>
      <c r="H182" s="643">
        <v>822.5</v>
      </c>
      <c r="I182" s="830" t="s">
        <v>408</v>
      </c>
      <c r="J182" s="831">
        <f>D175+D177+D178+D179+D180+160+35</f>
        <v>775</v>
      </c>
    </row>
    <row r="183" spans="2:10" ht="15" thickBot="1">
      <c r="B183" s="755" t="s">
        <v>369</v>
      </c>
      <c r="C183" s="97"/>
      <c r="D183" s="760" t="s">
        <v>332</v>
      </c>
      <c r="E183" s="738" t="s">
        <v>365</v>
      </c>
      <c r="F183" s="738"/>
      <c r="G183" s="738"/>
      <c r="H183" s="762" t="s">
        <v>374</v>
      </c>
      <c r="I183" s="796" t="s">
        <v>379</v>
      </c>
      <c r="J183" s="759" t="s">
        <v>384</v>
      </c>
    </row>
    <row r="184" spans="2:10">
      <c r="B184" s="756" t="s">
        <v>370</v>
      </c>
      <c r="C184" s="752" t="s">
        <v>334</v>
      </c>
      <c r="D184" s="761" t="s">
        <v>333</v>
      </c>
      <c r="E184" s="764" t="s">
        <v>375</v>
      </c>
      <c r="F184" s="764" t="s">
        <v>70</v>
      </c>
      <c r="G184" s="764" t="s">
        <v>71</v>
      </c>
      <c r="H184" s="763" t="s">
        <v>376</v>
      </c>
      <c r="I184" s="797" t="s">
        <v>378</v>
      </c>
      <c r="J184" s="798" t="s">
        <v>381</v>
      </c>
    </row>
    <row r="185" spans="2:10" ht="13.2" customHeight="1" thickBot="1">
      <c r="B185" s="800"/>
      <c r="C185" s="753"/>
      <c r="D185" s="751"/>
      <c r="E185" s="754" t="s">
        <v>6</v>
      </c>
      <c r="F185" s="754" t="s">
        <v>7</v>
      </c>
      <c r="G185" s="754" t="s">
        <v>8</v>
      </c>
      <c r="H185" s="740" t="s">
        <v>377</v>
      </c>
      <c r="I185" s="801" t="s">
        <v>380</v>
      </c>
      <c r="J185" s="802" t="s">
        <v>382</v>
      </c>
    </row>
    <row r="186" spans="2:10">
      <c r="B186" s="730" t="s">
        <v>371</v>
      </c>
      <c r="C186" s="1347" t="s">
        <v>496</v>
      </c>
      <c r="D186" s="900">
        <v>200</v>
      </c>
      <c r="E186" s="335">
        <v>6.9039999999999999</v>
      </c>
      <c r="F186" s="336">
        <v>7.9450000000000003</v>
      </c>
      <c r="G186" s="334">
        <v>9.01</v>
      </c>
      <c r="H186" s="1813">
        <v>135.16</v>
      </c>
      <c r="I186" s="1464" t="s">
        <v>593</v>
      </c>
      <c r="J186" s="809" t="s">
        <v>414</v>
      </c>
    </row>
    <row r="187" spans="2:10">
      <c r="B187" s="731" t="s">
        <v>388</v>
      </c>
      <c r="C187" s="906" t="s">
        <v>664</v>
      </c>
      <c r="D187" s="1345">
        <v>60</v>
      </c>
      <c r="E187" s="653">
        <v>0.42</v>
      </c>
      <c r="F187" s="636">
        <v>0.06</v>
      </c>
      <c r="G187" s="636">
        <v>1.1399999999999999</v>
      </c>
      <c r="H187" s="1813">
        <v>6.78</v>
      </c>
      <c r="I187" s="852">
        <v>25</v>
      </c>
      <c r="J187" s="820" t="s">
        <v>673</v>
      </c>
    </row>
    <row r="188" spans="2:10" ht="15.6">
      <c r="B188" s="732" t="s">
        <v>14</v>
      </c>
      <c r="C188" s="1019" t="s">
        <v>669</v>
      </c>
      <c r="D188" s="903">
        <v>90</v>
      </c>
      <c r="E188" s="872">
        <v>11.57</v>
      </c>
      <c r="F188" s="1393">
        <v>10.050000000000001</v>
      </c>
      <c r="G188" s="652">
        <v>15.85</v>
      </c>
      <c r="H188" s="1813">
        <v>200.13</v>
      </c>
      <c r="I188" s="826">
        <v>17</v>
      </c>
      <c r="J188" s="811" t="s">
        <v>483</v>
      </c>
    </row>
    <row r="189" spans="2:10">
      <c r="B189" s="731" t="s">
        <v>400</v>
      </c>
      <c r="C189" s="889" t="s">
        <v>505</v>
      </c>
      <c r="D189" s="1345">
        <v>150</v>
      </c>
      <c r="E189" s="318">
        <v>2.98</v>
      </c>
      <c r="F189" s="319">
        <v>8.64</v>
      </c>
      <c r="G189" s="805">
        <v>25.32</v>
      </c>
      <c r="H189" s="1813">
        <v>190.96</v>
      </c>
      <c r="I189" s="826">
        <v>24</v>
      </c>
      <c r="J189" s="810" t="s">
        <v>598</v>
      </c>
    </row>
    <row r="190" spans="2:10">
      <c r="B190" s="91"/>
      <c r="C190" s="573" t="s">
        <v>661</v>
      </c>
      <c r="D190" s="698">
        <v>200</v>
      </c>
      <c r="E190" s="318">
        <v>0.253</v>
      </c>
      <c r="F190" s="319">
        <v>0.11799999999999999</v>
      </c>
      <c r="G190" s="805">
        <v>33.020000000000003</v>
      </c>
      <c r="H190" s="1813">
        <v>134.154</v>
      </c>
      <c r="I190" s="826" t="s">
        <v>697</v>
      </c>
      <c r="J190" s="810" t="s">
        <v>319</v>
      </c>
    </row>
    <row r="191" spans="2:10">
      <c r="B191" s="91"/>
      <c r="C191" s="907" t="s">
        <v>11</v>
      </c>
      <c r="D191" s="1345">
        <v>50</v>
      </c>
      <c r="E191" s="396">
        <v>2.625</v>
      </c>
      <c r="F191" s="636">
        <v>0.35499999999999998</v>
      </c>
      <c r="G191" s="638">
        <v>20.396999999999998</v>
      </c>
      <c r="H191" s="1813">
        <v>95.283000000000001</v>
      </c>
      <c r="I191" s="865">
        <v>31</v>
      </c>
      <c r="J191" s="813" t="s">
        <v>10</v>
      </c>
    </row>
    <row r="192" spans="2:10" ht="15" thickBot="1">
      <c r="B192" s="93"/>
      <c r="C192" s="1348" t="s">
        <v>510</v>
      </c>
      <c r="D192" s="1346">
        <v>30</v>
      </c>
      <c r="E192" s="331">
        <v>1.6950000000000001</v>
      </c>
      <c r="F192" s="330">
        <v>0.36</v>
      </c>
      <c r="G192" s="330">
        <v>12.55</v>
      </c>
      <c r="H192" s="1796">
        <v>60.22</v>
      </c>
      <c r="I192" s="863">
        <v>32</v>
      </c>
      <c r="J192" s="813" t="s">
        <v>10</v>
      </c>
    </row>
    <row r="193" spans="2:10" ht="15" thickBot="1">
      <c r="B193" s="743" t="s">
        <v>396</v>
      </c>
      <c r="C193" s="32"/>
      <c r="D193" s="39"/>
      <c r="E193" s="46">
        <f>SUM(E186:E192)</f>
        <v>26.446999999999999</v>
      </c>
      <c r="F193" s="133">
        <f>SUM(F186:F192)</f>
        <v>27.527999999999999</v>
      </c>
      <c r="G193" s="203">
        <f>SUM(G186:G192)</f>
        <v>117.28699999999999</v>
      </c>
      <c r="H193" s="769">
        <f>SUM(H186:H192)</f>
        <v>822.68700000000001</v>
      </c>
      <c r="I193" s="828" t="s">
        <v>409</v>
      </c>
      <c r="J193" s="829"/>
    </row>
    <row r="194" spans="2:10" ht="15" thickBot="1">
      <c r="B194" s="746" t="s">
        <v>12</v>
      </c>
      <c r="C194" s="35"/>
      <c r="D194" s="40"/>
      <c r="E194" s="323">
        <v>26.95</v>
      </c>
      <c r="F194" s="324">
        <v>27.65</v>
      </c>
      <c r="G194" s="324">
        <v>117.25</v>
      </c>
      <c r="H194" s="643">
        <v>822.5</v>
      </c>
      <c r="I194" s="830" t="s">
        <v>408</v>
      </c>
      <c r="J194" s="831">
        <f>D186+D187+D189+D190+D191+D192+140+30</f>
        <v>860</v>
      </c>
    </row>
    <row r="195" spans="2:10" ht="15" thickBot="1">
      <c r="B195" s="755" t="s">
        <v>369</v>
      </c>
      <c r="C195" s="97"/>
      <c r="D195" s="760" t="s">
        <v>332</v>
      </c>
      <c r="E195" s="738" t="s">
        <v>365</v>
      </c>
      <c r="F195" s="738"/>
      <c r="G195" s="738"/>
      <c r="H195" s="762" t="s">
        <v>374</v>
      </c>
      <c r="I195" s="796" t="s">
        <v>379</v>
      </c>
      <c r="J195" s="759" t="s">
        <v>384</v>
      </c>
    </row>
    <row r="196" spans="2:10">
      <c r="B196" s="756" t="s">
        <v>370</v>
      </c>
      <c r="C196" s="752" t="s">
        <v>334</v>
      </c>
      <c r="D196" s="761" t="s">
        <v>333</v>
      </c>
      <c r="E196" s="764" t="s">
        <v>375</v>
      </c>
      <c r="F196" s="764" t="s">
        <v>70</v>
      </c>
      <c r="G196" s="764" t="s">
        <v>71</v>
      </c>
      <c r="H196" s="763" t="s">
        <v>376</v>
      </c>
      <c r="I196" s="797" t="s">
        <v>378</v>
      </c>
      <c r="J196" s="798" t="s">
        <v>381</v>
      </c>
    </row>
    <row r="197" spans="2:10" ht="15" thickBot="1">
      <c r="B197" s="800"/>
      <c r="C197" s="753"/>
      <c r="D197" s="751"/>
      <c r="E197" s="754" t="s">
        <v>6</v>
      </c>
      <c r="F197" s="754" t="s">
        <v>7</v>
      </c>
      <c r="G197" s="754" t="s">
        <v>8</v>
      </c>
      <c r="H197" s="740" t="s">
        <v>377</v>
      </c>
      <c r="I197" s="801" t="s">
        <v>380</v>
      </c>
      <c r="J197" s="802" t="s">
        <v>382</v>
      </c>
    </row>
    <row r="198" spans="2:10">
      <c r="B198" s="730" t="s">
        <v>371</v>
      </c>
      <c r="C198" s="86" t="s">
        <v>316</v>
      </c>
      <c r="D198" s="946">
        <v>200</v>
      </c>
      <c r="E198" s="1498">
        <v>6.2249999999999996</v>
      </c>
      <c r="F198" s="1499">
        <v>3.4009999999999998</v>
      </c>
      <c r="G198" s="1495">
        <v>11.231</v>
      </c>
      <c r="H198" s="1814">
        <v>100.43300000000001</v>
      </c>
      <c r="I198" s="1893">
        <v>11</v>
      </c>
      <c r="J198" s="128" t="s">
        <v>177</v>
      </c>
    </row>
    <row r="199" spans="2:10">
      <c r="B199" s="731" t="s">
        <v>388</v>
      </c>
      <c r="C199" s="526" t="s">
        <v>600</v>
      </c>
      <c r="D199" s="903" t="s">
        <v>475</v>
      </c>
      <c r="E199" s="1384">
        <v>7.8120000000000003</v>
      </c>
      <c r="F199" s="1483">
        <v>8.923</v>
      </c>
      <c r="G199" s="1384">
        <v>32.576999999999998</v>
      </c>
      <c r="H199" s="1810">
        <v>225.63</v>
      </c>
      <c r="I199" s="1492">
        <v>28</v>
      </c>
      <c r="J199" s="811" t="s">
        <v>441</v>
      </c>
    </row>
    <row r="200" spans="2:10">
      <c r="B200" s="91"/>
      <c r="C200" s="1487" t="s">
        <v>191</v>
      </c>
      <c r="D200" s="1405"/>
      <c r="E200" s="1488">
        <v>1.427</v>
      </c>
      <c r="F200" s="1489">
        <v>1</v>
      </c>
      <c r="G200" s="1490">
        <v>11.04</v>
      </c>
      <c r="H200" s="1809">
        <v>58.868000000000002</v>
      </c>
      <c r="I200" s="1405"/>
      <c r="J200" s="1405"/>
    </row>
    <row r="201" spans="2:10" ht="15.6">
      <c r="B201" s="732" t="s">
        <v>14</v>
      </c>
      <c r="C201" s="527" t="s">
        <v>309</v>
      </c>
      <c r="D201" s="895">
        <v>10</v>
      </c>
      <c r="E201" s="1485">
        <v>0.08</v>
      </c>
      <c r="F201" s="1404">
        <v>7.25</v>
      </c>
      <c r="G201" s="1404">
        <v>0.13</v>
      </c>
      <c r="H201" s="1811">
        <v>66.09</v>
      </c>
      <c r="I201" s="1493">
        <v>29</v>
      </c>
      <c r="J201" s="950" t="s">
        <v>308</v>
      </c>
    </row>
    <row r="202" spans="2:10">
      <c r="B202" s="91"/>
      <c r="C202" s="906" t="s">
        <v>432</v>
      </c>
      <c r="D202" s="698">
        <v>20</v>
      </c>
      <c r="E202" s="653">
        <v>4.32</v>
      </c>
      <c r="F202" s="636">
        <v>3.456</v>
      </c>
      <c r="G202" s="636">
        <v>0</v>
      </c>
      <c r="H202" s="1813">
        <v>48.384</v>
      </c>
      <c r="I202" s="858">
        <v>30</v>
      </c>
      <c r="J202" s="908" t="s">
        <v>433</v>
      </c>
    </row>
    <row r="203" spans="2:10">
      <c r="B203" s="731" t="s">
        <v>401</v>
      </c>
      <c r="C203" s="906" t="s">
        <v>642</v>
      </c>
      <c r="D203" s="698">
        <v>200</v>
      </c>
      <c r="E203" s="637">
        <v>3.8</v>
      </c>
      <c r="F203" s="636">
        <v>3</v>
      </c>
      <c r="G203" s="636">
        <v>23</v>
      </c>
      <c r="H203" s="1813">
        <v>134.19999999999999</v>
      </c>
      <c r="I203" s="1494">
        <v>41</v>
      </c>
      <c r="J203" s="810" t="s">
        <v>21</v>
      </c>
    </row>
    <row r="204" spans="2:10">
      <c r="B204" s="91"/>
      <c r="C204" s="906" t="s">
        <v>11</v>
      </c>
      <c r="D204" s="698">
        <v>43</v>
      </c>
      <c r="E204" s="653">
        <v>2.258</v>
      </c>
      <c r="F204" s="319">
        <v>0.30499999999999999</v>
      </c>
      <c r="G204" s="319">
        <v>17.542000000000002</v>
      </c>
      <c r="H204" s="1813">
        <v>81.944999999999993</v>
      </c>
      <c r="I204" s="858">
        <v>31</v>
      </c>
      <c r="J204" s="810" t="s">
        <v>10</v>
      </c>
    </row>
    <row r="205" spans="2:10">
      <c r="B205" s="91"/>
      <c r="C205" s="906" t="s">
        <v>510</v>
      </c>
      <c r="D205" s="894">
        <v>30</v>
      </c>
      <c r="E205" s="1486">
        <v>1.6950000000000001</v>
      </c>
      <c r="F205" s="665">
        <v>0.36</v>
      </c>
      <c r="G205" s="665">
        <v>12.55</v>
      </c>
      <c r="H205" s="1810">
        <v>60.22</v>
      </c>
      <c r="I205" s="860">
        <v>32</v>
      </c>
      <c r="J205" s="811" t="s">
        <v>10</v>
      </c>
    </row>
    <row r="206" spans="2:10" ht="15" thickBot="1">
      <c r="B206" s="93"/>
      <c r="C206" s="1500" t="s">
        <v>324</v>
      </c>
      <c r="D206" s="897">
        <v>100</v>
      </c>
      <c r="E206" s="340">
        <v>0.4</v>
      </c>
      <c r="F206" s="341">
        <v>0.4</v>
      </c>
      <c r="G206" s="342">
        <v>9.8000000000000007</v>
      </c>
      <c r="H206" s="1796">
        <v>44.4</v>
      </c>
      <c r="I206" s="1357">
        <v>34</v>
      </c>
      <c r="J206" s="1484" t="s">
        <v>695</v>
      </c>
    </row>
    <row r="207" spans="2:10" ht="15" thickBot="1">
      <c r="B207" s="733" t="s">
        <v>396</v>
      </c>
      <c r="C207" s="32"/>
      <c r="D207" s="39"/>
      <c r="E207" s="46">
        <f>SUM(E198:E206)</f>
        <v>28.016999999999996</v>
      </c>
      <c r="F207" s="47">
        <f>SUM(F198:F206)</f>
        <v>28.094999999999995</v>
      </c>
      <c r="G207" s="47">
        <f>SUM(G198:G206)</f>
        <v>117.87</v>
      </c>
      <c r="H207" s="769">
        <f>SUM(H198:H206)</f>
        <v>820.17</v>
      </c>
      <c r="I207" s="828" t="s">
        <v>409</v>
      </c>
      <c r="J207" s="829"/>
    </row>
    <row r="208" spans="2:10" ht="15" thickBot="1">
      <c r="B208" s="746" t="s">
        <v>12</v>
      </c>
      <c r="C208" s="35"/>
      <c r="D208" s="40"/>
      <c r="E208" s="323">
        <v>26.95</v>
      </c>
      <c r="F208" s="324">
        <v>27.65</v>
      </c>
      <c r="G208" s="324">
        <v>117.25</v>
      </c>
      <c r="H208" s="643">
        <v>822.5</v>
      </c>
      <c r="I208" s="830" t="s">
        <v>408</v>
      </c>
      <c r="J208" s="831">
        <f>D198+D201+D202+D203+D204+D205+D206+140+20</f>
        <v>763</v>
      </c>
    </row>
    <row r="209" spans="2:10" ht="15" thickBot="1">
      <c r="B209" s="808" t="s">
        <v>225</v>
      </c>
      <c r="C209" s="51"/>
      <c r="D209" s="52"/>
      <c r="E209" s="738" t="s">
        <v>365</v>
      </c>
      <c r="F209" s="738"/>
      <c r="G209" s="738"/>
      <c r="H209" s="832" t="s">
        <v>374</v>
      </c>
      <c r="I209" s="835" t="s">
        <v>411</v>
      </c>
      <c r="J209" s="833"/>
    </row>
    <row r="210" spans="2:10">
      <c r="B210" s="55"/>
      <c r="C210" s="789" t="s">
        <v>402</v>
      </c>
      <c r="D210" s="357"/>
      <c r="E210" s="786" t="s">
        <v>375</v>
      </c>
      <c r="F210" s="764" t="s">
        <v>70</v>
      </c>
      <c r="G210" s="764" t="s">
        <v>71</v>
      </c>
      <c r="H210" s="756" t="s">
        <v>376</v>
      </c>
      <c r="I210" s="834" t="s">
        <v>52</v>
      </c>
      <c r="J210" s="836" t="s">
        <v>336</v>
      </c>
    </row>
    <row r="211" spans="2:10" ht="10.8" customHeight="1" thickBot="1">
      <c r="B211" s="48"/>
      <c r="C211" s="30"/>
      <c r="D211" s="737"/>
      <c r="E211" s="787" t="s">
        <v>6</v>
      </c>
      <c r="F211" s="754" t="s">
        <v>7</v>
      </c>
      <c r="G211" s="754" t="s">
        <v>8</v>
      </c>
      <c r="H211" s="727" t="s">
        <v>377</v>
      </c>
      <c r="I211" s="834" t="s">
        <v>337</v>
      </c>
      <c r="J211" s="766"/>
    </row>
    <row r="212" spans="2:10" ht="10.8" customHeight="1">
      <c r="B212" s="354"/>
      <c r="C212" s="355" t="s">
        <v>168</v>
      </c>
      <c r="D212" s="772">
        <v>1</v>
      </c>
      <c r="E212" s="777">
        <v>77</v>
      </c>
      <c r="F212" s="53">
        <v>79</v>
      </c>
      <c r="G212" s="54">
        <v>335</v>
      </c>
      <c r="H212" s="1801">
        <v>2350</v>
      </c>
      <c r="I212" s="1805" t="s">
        <v>375</v>
      </c>
      <c r="J212" s="837">
        <f>(E214-E216)*5</f>
        <v>0</v>
      </c>
    </row>
    <row r="213" spans="2:10" ht="10.8" customHeight="1">
      <c r="B213" s="356"/>
      <c r="C213" s="358" t="s">
        <v>203</v>
      </c>
      <c r="D213" s="773"/>
      <c r="E213" s="779"/>
      <c r="F213" s="780"/>
      <c r="G213" s="780"/>
      <c r="H213" s="1802"/>
      <c r="I213" s="1806" t="s">
        <v>70</v>
      </c>
      <c r="J213" s="853">
        <f>(F214-F216)*5</f>
        <v>0</v>
      </c>
    </row>
    <row r="214" spans="2:10" ht="10.8" customHeight="1">
      <c r="B214" s="343" t="s">
        <v>226</v>
      </c>
      <c r="C214" s="344" t="s">
        <v>193</v>
      </c>
      <c r="D214" s="774">
        <v>0.35</v>
      </c>
      <c r="E214" s="1798">
        <v>26.95</v>
      </c>
      <c r="F214" s="1799">
        <v>27.65</v>
      </c>
      <c r="G214" s="1799">
        <v>117.25</v>
      </c>
      <c r="H214" s="1800">
        <v>822.5</v>
      </c>
      <c r="I214" s="1806" t="s">
        <v>71</v>
      </c>
      <c r="J214" s="853">
        <f>(G214-G216)*5</f>
        <v>0</v>
      </c>
    </row>
    <row r="215" spans="2:10" ht="10.8" customHeight="1">
      <c r="B215" s="55"/>
      <c r="C215" s="56"/>
      <c r="D215" s="775"/>
      <c r="E215" s="825"/>
      <c r="F215" s="1797"/>
      <c r="G215" s="1797"/>
      <c r="H215" s="1803"/>
      <c r="I215" s="1807" t="s">
        <v>412</v>
      </c>
      <c r="J215" s="838"/>
    </row>
    <row r="216" spans="2:10" ht="15" thickBot="1">
      <c r="B216" s="321"/>
      <c r="C216" s="322" t="s">
        <v>636</v>
      </c>
      <c r="D216" s="776"/>
      <c r="E216" s="854">
        <f>(E152+E166+E181+E193+E207)/5</f>
        <v>26.95</v>
      </c>
      <c r="F216" s="855">
        <f>(F152+F166+F181+F193+F207)/5</f>
        <v>27.65</v>
      </c>
      <c r="G216" s="855">
        <f>(G152+G166+G181+G193+G207)/5</f>
        <v>117.25</v>
      </c>
      <c r="H216" s="1804">
        <f>(H152+H166+H181+H193+H207)/5</f>
        <v>822.5</v>
      </c>
      <c r="I216" s="1808" t="s">
        <v>377</v>
      </c>
      <c r="J216" s="1619">
        <f>(H214-H216)*5</f>
        <v>0</v>
      </c>
    </row>
    <row r="217" spans="2:10" ht="11.4" customHeight="1">
      <c r="B217" s="2" t="s">
        <v>188</v>
      </c>
      <c r="D217"/>
      <c r="E217"/>
      <c r="F217"/>
      <c r="G217"/>
      <c r="H217" t="s">
        <v>189</v>
      </c>
      <c r="I217"/>
      <c r="J217"/>
    </row>
    <row r="218" spans="2:10" ht="11.4" customHeight="1">
      <c r="C218" t="s">
        <v>24</v>
      </c>
      <c r="D218"/>
      <c r="E218" s="6"/>
      <c r="F218"/>
      <c r="G218"/>
      <c r="H218"/>
      <c r="I218"/>
      <c r="J218"/>
    </row>
    <row r="219" spans="2:10" ht="11.4" customHeight="1">
      <c r="B219" s="58">
        <v>1</v>
      </c>
      <c r="C219" s="770" t="s">
        <v>389</v>
      </c>
      <c r="D219" s="59"/>
      <c r="E219" s="770" t="s">
        <v>25</v>
      </c>
      <c r="F219" s="59"/>
      <c r="H219" s="59"/>
      <c r="I219" s="59"/>
      <c r="J219" s="59"/>
    </row>
    <row r="220" spans="2:10" ht="11.4" customHeight="1">
      <c r="B220" s="58"/>
      <c r="C220" s="771" t="s">
        <v>390</v>
      </c>
      <c r="D220" s="57"/>
      <c r="E220" s="771" t="s">
        <v>26</v>
      </c>
      <c r="G220" s="57"/>
      <c r="H220" s="57"/>
      <c r="I220" s="57"/>
      <c r="J220" s="57"/>
    </row>
    <row r="221" spans="2:10" ht="11.4" customHeight="1">
      <c r="C221" s="771" t="s">
        <v>27</v>
      </c>
      <c r="D221" s="57"/>
      <c r="E221" s="609"/>
      <c r="G221" s="57"/>
      <c r="H221" s="57"/>
      <c r="I221" s="57"/>
      <c r="J221" s="57"/>
    </row>
    <row r="222" spans="2:10" ht="11.4" customHeight="1">
      <c r="C222" s="771" t="s">
        <v>28</v>
      </c>
      <c r="D222" s="57"/>
      <c r="E222" s="62"/>
      <c r="F222" s="57"/>
      <c r="G222" s="57"/>
      <c r="H222" s="770" t="s">
        <v>227</v>
      </c>
      <c r="I222" s="57"/>
      <c r="J222" s="57"/>
    </row>
    <row r="223" spans="2:10" ht="11.4" customHeight="1">
      <c r="B223">
        <v>2</v>
      </c>
      <c r="C223" s="57" t="s">
        <v>29</v>
      </c>
      <c r="D223" s="57"/>
      <c r="E223" s="62"/>
      <c r="F223" s="57" t="s">
        <v>30</v>
      </c>
      <c r="G223" s="57"/>
      <c r="H223" s="57"/>
      <c r="I223" s="57"/>
      <c r="J223" s="57"/>
    </row>
    <row r="224" spans="2:10" ht="11.4" customHeight="1">
      <c r="C224" s="57" t="s">
        <v>31</v>
      </c>
      <c r="D224" s="57"/>
      <c r="E224" s="62"/>
      <c r="F224" s="57"/>
      <c r="G224" s="61"/>
      <c r="H224" s="57"/>
      <c r="I224" s="57"/>
      <c r="J224" s="57"/>
    </row>
    <row r="225" spans="2:10" ht="11.4" customHeight="1">
      <c r="B225">
        <v>3</v>
      </c>
      <c r="C225" s="57" t="s">
        <v>32</v>
      </c>
      <c r="D225" s="57"/>
      <c r="E225" s="62"/>
      <c r="F225" s="57"/>
      <c r="G225" s="57"/>
      <c r="H225" s="57"/>
      <c r="I225" s="57"/>
      <c r="J225" s="57"/>
    </row>
    <row r="226" spans="2:10" ht="11.4" customHeight="1">
      <c r="C226" s="57" t="s">
        <v>33</v>
      </c>
      <c r="D226" s="57"/>
      <c r="E226" s="62"/>
      <c r="F226" s="57"/>
      <c r="G226" s="61"/>
      <c r="H226" s="57"/>
      <c r="I226" s="57"/>
      <c r="J226" s="57"/>
    </row>
    <row r="227" spans="2:10">
      <c r="B227" s="167"/>
      <c r="C227" s="167"/>
      <c r="D227" s="192"/>
      <c r="E227" s="192"/>
      <c r="F227" s="192"/>
      <c r="G227" s="192"/>
      <c r="H227" s="192"/>
      <c r="I227" s="398"/>
      <c r="J227" s="352"/>
    </row>
    <row r="228" spans="2:10">
      <c r="B228" s="167"/>
      <c r="C228" s="167"/>
      <c r="D228" s="192"/>
      <c r="E228" s="192"/>
      <c r="F228" s="192"/>
      <c r="G228" s="192"/>
      <c r="H228" s="192"/>
      <c r="I228" s="187"/>
      <c r="J228" s="187"/>
    </row>
    <row r="229" spans="2:10">
      <c r="B229" s="167"/>
      <c r="C229" s="167"/>
      <c r="D229" s="192"/>
      <c r="E229" s="192"/>
      <c r="F229" s="192"/>
      <c r="G229" s="192"/>
      <c r="H229" s="192"/>
      <c r="I229" s="352"/>
      <c r="J229" s="352"/>
    </row>
    <row r="230" spans="2:10">
      <c r="B230" s="167"/>
      <c r="C230" s="167"/>
      <c r="D230" s="192"/>
      <c r="E230" s="192"/>
      <c r="F230" s="192"/>
      <c r="G230" s="192"/>
      <c r="H230" s="192"/>
      <c r="I230" s="187"/>
      <c r="J230" s="187"/>
    </row>
    <row r="231" spans="2:10">
      <c r="B231" s="167"/>
      <c r="C231" s="167"/>
      <c r="D231" s="192"/>
      <c r="E231" s="192"/>
      <c r="F231" s="192"/>
      <c r="G231" s="192"/>
      <c r="H231" s="192"/>
      <c r="I231" s="187"/>
      <c r="J231" s="187"/>
    </row>
    <row r="232" spans="2:10">
      <c r="B232" s="167"/>
      <c r="C232" s="167"/>
      <c r="D232" s="192"/>
      <c r="E232" s="192"/>
      <c r="F232" s="192"/>
      <c r="G232" s="192"/>
      <c r="H232" s="192"/>
      <c r="I232" s="661"/>
      <c r="J232" s="662"/>
    </row>
    <row r="233" spans="2:10">
      <c r="B233" s="167"/>
      <c r="C233" s="167"/>
      <c r="D233" s="192"/>
      <c r="E233" s="192"/>
      <c r="F233" s="192"/>
      <c r="G233" s="192"/>
      <c r="H233" s="192"/>
      <c r="I233" s="724"/>
      <c r="J233" s="725"/>
    </row>
    <row r="234" spans="2:10">
      <c r="B234" s="167"/>
      <c r="C234" s="167"/>
      <c r="D234" s="192"/>
      <c r="E234" s="192"/>
      <c r="F234" s="192"/>
      <c r="G234" s="192"/>
      <c r="H234" s="192"/>
      <c r="I234" s="192"/>
      <c r="J234" s="192"/>
    </row>
    <row r="236" spans="2:10">
      <c r="I236" s="192"/>
      <c r="J236" s="192"/>
    </row>
    <row r="237" spans="2:10">
      <c r="I237" s="178"/>
      <c r="J237" s="645"/>
    </row>
    <row r="238" spans="2:10">
      <c r="I238" s="644"/>
      <c r="J238" s="644"/>
    </row>
    <row r="239" spans="2:10">
      <c r="I239" s="792"/>
      <c r="J239" s="793"/>
    </row>
    <row r="240" spans="2:10">
      <c r="I240" s="794"/>
      <c r="J240" s="794"/>
    </row>
    <row r="241" spans="2:10">
      <c r="I241" s="658"/>
      <c r="J241" s="659"/>
    </row>
    <row r="242" spans="2:10">
      <c r="I242" s="795"/>
      <c r="J242" s="795"/>
    </row>
    <row r="243" spans="2:10">
      <c r="I243" s="807"/>
      <c r="J243" s="792"/>
    </row>
    <row r="244" spans="2:10">
      <c r="I244" s="167"/>
      <c r="J244" s="254"/>
    </row>
    <row r="245" spans="2:10">
      <c r="I245" s="192"/>
      <c r="J245" s="192"/>
    </row>
    <row r="251" spans="2:10">
      <c r="I251" s="192"/>
      <c r="J251" s="192"/>
    </row>
    <row r="252" spans="2:10">
      <c r="B252" s="2"/>
      <c r="D252"/>
      <c r="E252"/>
      <c r="F252"/>
      <c r="G252"/>
      <c r="H252"/>
      <c r="I252"/>
      <c r="J252"/>
    </row>
    <row r="269" spans="2:10">
      <c r="E269" s="4"/>
      <c r="F269" s="4"/>
      <c r="G269" s="4"/>
      <c r="H269" s="351"/>
    </row>
    <row r="272" spans="2:10">
      <c r="B272" s="9"/>
      <c r="C272" s="9"/>
      <c r="D272" s="9"/>
      <c r="E272" s="5"/>
      <c r="F272" s="5"/>
      <c r="G272" s="5"/>
      <c r="H272" s="5"/>
      <c r="I272" s="5"/>
      <c r="J272" s="5"/>
    </row>
    <row r="273" spans="4:4">
      <c r="D273"/>
    </row>
    <row r="274" spans="4:4">
      <c r="D274"/>
    </row>
    <row r="291" spans="2:10">
      <c r="B291" s="9"/>
      <c r="C291" s="9"/>
      <c r="D291" s="5"/>
      <c r="E291" s="5"/>
      <c r="F291" s="5"/>
      <c r="G291" s="5"/>
      <c r="H291" s="5"/>
      <c r="I291" s="5"/>
      <c r="J291" s="5"/>
    </row>
    <row r="292" spans="2:10">
      <c r="B292" s="137"/>
      <c r="C292" s="654"/>
      <c r="D292" s="148"/>
      <c r="E292" s="655"/>
      <c r="F292" s="655"/>
      <c r="G292" s="655"/>
      <c r="H292" s="656"/>
      <c r="I292" s="655"/>
      <c r="J292" s="655"/>
    </row>
    <row r="293" spans="2:10">
      <c r="B293" s="167"/>
      <c r="C293" s="657"/>
      <c r="D293" s="167"/>
      <c r="E293" s="658"/>
      <c r="F293" s="658"/>
      <c r="G293" s="658"/>
      <c r="H293" s="658"/>
      <c r="I293" s="658"/>
      <c r="J293" s="658"/>
    </row>
    <row r="305" spans="2:10">
      <c r="B305" s="167"/>
      <c r="C305" s="167"/>
      <c r="D305" s="192"/>
      <c r="E305" s="192"/>
      <c r="F305" s="192"/>
      <c r="G305" s="192"/>
      <c r="H305" s="192"/>
      <c r="I305" s="192"/>
      <c r="J305" s="192"/>
    </row>
    <row r="306" spans="2:10">
      <c r="B306" s="167"/>
      <c r="C306" s="167"/>
      <c r="D306" s="192"/>
      <c r="E306" s="192"/>
      <c r="F306" s="192"/>
      <c r="G306" s="192"/>
      <c r="H306" s="192"/>
      <c r="I306" s="192"/>
      <c r="J306" s="192"/>
    </row>
    <row r="307" spans="2:10" ht="15.6">
      <c r="B307" s="464"/>
      <c r="C307" s="660"/>
      <c r="D307" s="167"/>
      <c r="E307" s="192"/>
      <c r="F307" s="192"/>
      <c r="G307" s="192"/>
      <c r="H307" s="192"/>
      <c r="I307" s="192"/>
      <c r="J307" s="192"/>
    </row>
    <row r="308" spans="2:10">
      <c r="B308" s="188"/>
      <c r="C308" s="153"/>
      <c r="D308" s="137"/>
      <c r="E308" s="137"/>
      <c r="F308" s="137"/>
      <c r="G308" s="137"/>
      <c r="H308" s="646"/>
      <c r="I308" s="137"/>
      <c r="J308" s="465"/>
    </row>
    <row r="309" spans="2:10">
      <c r="B309" s="186"/>
      <c r="C309" s="153"/>
      <c r="D309" s="137"/>
      <c r="E309" s="136"/>
      <c r="F309" s="136"/>
      <c r="G309" s="136"/>
      <c r="H309" s="646"/>
      <c r="I309" s="136"/>
      <c r="J309" s="136"/>
    </row>
    <row r="310" spans="2:10">
      <c r="B310" s="373"/>
      <c r="C310" s="153"/>
      <c r="D310" s="137"/>
      <c r="E310" s="136"/>
      <c r="F310" s="136"/>
      <c r="G310" s="136"/>
      <c r="H310" s="646"/>
      <c r="I310" s="136"/>
      <c r="J310" s="136"/>
    </row>
    <row r="311" spans="2:10">
      <c r="B311" s="189"/>
      <c r="C311" s="153"/>
      <c r="D311" s="137"/>
      <c r="E311" s="137"/>
      <c r="F311" s="137"/>
      <c r="G311" s="137"/>
      <c r="H311" s="646"/>
      <c r="I311" s="137"/>
      <c r="J311" s="137"/>
    </row>
    <row r="312" spans="2:10">
      <c r="B312" s="186"/>
      <c r="C312" s="153"/>
      <c r="D312" s="137"/>
      <c r="E312" s="137"/>
      <c r="F312" s="137"/>
      <c r="G312" s="137"/>
      <c r="H312" s="646"/>
      <c r="I312" s="137"/>
      <c r="J312" s="137"/>
    </row>
  </sheetData>
  <mergeCells count="1">
    <mergeCell ref="B51:J51"/>
  </mergeCells>
  <pageMargins left="0" right="0" top="0" bottom="0" header="0.51180555555555496" footer="0.51180555555555496"/>
  <pageSetup paperSize="9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J328"/>
  <sheetViews>
    <sheetView workbookViewId="0">
      <selection activeCell="F42" sqref="F42"/>
    </sheetView>
  </sheetViews>
  <sheetFormatPr defaultRowHeight="14.4"/>
  <cols>
    <col min="1" max="1" width="2.33203125" customWidth="1"/>
    <col min="2" max="2" width="6.109375" customWidth="1"/>
    <col min="3" max="3" width="20" style="74" customWidth="1"/>
    <col min="4" max="4" width="5.6640625" customWidth="1"/>
    <col min="5" max="5" width="10.5546875" customWidth="1"/>
    <col min="6" max="6" width="6" customWidth="1"/>
    <col min="7" max="7" width="5.88671875" customWidth="1"/>
    <col min="8" max="8" width="9.88671875" customWidth="1"/>
    <col min="9" max="9" width="6.109375" customWidth="1"/>
    <col min="10" max="10" width="6.33203125" customWidth="1"/>
    <col min="11" max="11" width="9.5546875" customWidth="1"/>
    <col min="12" max="12" width="6.33203125" customWidth="1"/>
    <col min="13" max="13" width="6" customWidth="1"/>
    <col min="14" max="14" width="6.33203125" customWidth="1"/>
    <col min="15" max="15" width="11.88671875" customWidth="1"/>
    <col min="16" max="16" width="7.33203125" customWidth="1"/>
    <col min="17" max="17" width="9" customWidth="1"/>
    <col min="18" max="18" width="4.88671875" customWidth="1"/>
    <col min="19" max="19" width="13.33203125" customWidth="1"/>
    <col min="20" max="20" width="6.6640625" customWidth="1"/>
    <col min="21" max="21" width="6.5546875" customWidth="1"/>
    <col min="22" max="22" width="4.88671875" customWidth="1"/>
    <col min="23" max="23" width="12.88671875" customWidth="1"/>
    <col min="24" max="24" width="7.33203125" customWidth="1"/>
    <col min="25" max="25" width="7.5546875" customWidth="1"/>
    <col min="26" max="26" width="7.6640625" customWidth="1"/>
    <col min="27" max="27" width="8.109375" customWidth="1"/>
    <col min="28" max="28" width="7.5546875" customWidth="1"/>
    <col min="29" max="29" width="7" customWidth="1"/>
    <col min="30" max="30" width="6.88671875" customWidth="1"/>
    <col min="31" max="31" width="8.33203125" customWidth="1"/>
    <col min="32" max="32" width="8.109375" customWidth="1"/>
    <col min="33" max="33" width="6.6640625" customWidth="1"/>
    <col min="34" max="34" width="8.44140625" customWidth="1"/>
    <col min="35" max="35" width="8.33203125" customWidth="1"/>
    <col min="36" max="36" width="8.109375" customWidth="1"/>
    <col min="37" max="37" width="8" customWidth="1"/>
    <col min="38" max="38" width="3" customWidth="1"/>
    <col min="39" max="39" width="6.88671875" customWidth="1"/>
    <col min="40" max="40" width="24.109375" customWidth="1"/>
    <col min="44" max="44" width="23" customWidth="1"/>
  </cols>
  <sheetData>
    <row r="1" spans="2:62" ht="12" customHeight="1">
      <c r="AA1" s="167"/>
      <c r="AB1" s="167"/>
      <c r="AC1" s="167"/>
      <c r="AD1" s="167"/>
      <c r="AE1" s="167"/>
      <c r="AF1" s="167"/>
      <c r="AG1" s="311"/>
      <c r="AH1" s="311"/>
      <c r="AI1" s="238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</row>
    <row r="2" spans="2:62" ht="14.25" customHeight="1">
      <c r="B2" s="909" t="s">
        <v>203</v>
      </c>
      <c r="F2" s="209" t="s">
        <v>262</v>
      </c>
      <c r="R2" s="236" t="s">
        <v>513</v>
      </c>
      <c r="T2" s="2"/>
      <c r="U2" s="2" t="s">
        <v>514</v>
      </c>
      <c r="V2" s="1029"/>
      <c r="W2" s="10"/>
      <c r="AA2" s="1520"/>
      <c r="AB2" s="167"/>
      <c r="AC2" s="167"/>
      <c r="AD2" s="167"/>
      <c r="AE2" s="153"/>
      <c r="AF2" s="1105"/>
      <c r="AG2" s="153"/>
      <c r="AH2" s="153"/>
      <c r="AI2" s="540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256"/>
      <c r="BB2" s="167"/>
      <c r="BC2" s="167"/>
      <c r="BD2" s="167"/>
      <c r="BE2" s="167"/>
      <c r="BF2" s="167"/>
      <c r="BG2" s="167"/>
      <c r="BH2" s="167"/>
      <c r="BI2" s="167"/>
      <c r="BJ2" s="167"/>
    </row>
    <row r="3" spans="2:62">
      <c r="B3" s="607" t="s">
        <v>568</v>
      </c>
      <c r="C3" s="626"/>
      <c r="G3" s="2"/>
      <c r="H3" s="2"/>
      <c r="I3" s="2"/>
      <c r="K3" s="138" t="s">
        <v>437</v>
      </c>
      <c r="L3" s="2"/>
      <c r="O3" s="2" t="s">
        <v>132</v>
      </c>
      <c r="U3" s="57"/>
      <c r="V3" s="138"/>
      <c r="W3" s="75"/>
      <c r="AA3" s="250"/>
      <c r="AB3" s="1098"/>
      <c r="AC3" s="167"/>
      <c r="AD3" s="1105"/>
      <c r="AE3" s="217"/>
      <c r="AF3" s="676"/>
      <c r="AG3" s="137"/>
      <c r="AH3" s="676"/>
      <c r="AI3" s="167"/>
      <c r="AJ3" s="186"/>
      <c r="AK3" s="153"/>
      <c r="AL3" s="186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85"/>
      <c r="BB3" s="167"/>
      <c r="BC3" s="167"/>
      <c r="BD3" s="167"/>
      <c r="BE3" s="167"/>
      <c r="BF3" s="167"/>
      <c r="BG3" s="167"/>
      <c r="BH3" s="167"/>
      <c r="BI3" s="167"/>
      <c r="BJ3" s="167"/>
    </row>
    <row r="4" spans="2:62" ht="13.5" customHeight="1" thickBot="1">
      <c r="B4" s="2" t="s">
        <v>132</v>
      </c>
      <c r="C4" s="2"/>
      <c r="D4" s="76"/>
      <c r="F4" s="236" t="s">
        <v>453</v>
      </c>
      <c r="I4" s="77">
        <v>0.35</v>
      </c>
      <c r="K4" t="s">
        <v>268</v>
      </c>
      <c r="O4" s="138" t="s">
        <v>515</v>
      </c>
      <c r="Q4" s="791" t="s">
        <v>516</v>
      </c>
      <c r="T4" s="600"/>
      <c r="U4" s="236" t="s">
        <v>517</v>
      </c>
      <c r="W4" s="138" t="s">
        <v>518</v>
      </c>
      <c r="AA4" s="164"/>
      <c r="AB4" s="167"/>
      <c r="AC4" s="217"/>
      <c r="AD4" s="167"/>
      <c r="AE4" s="217"/>
      <c r="AF4" s="1105"/>
      <c r="AG4" s="164"/>
      <c r="AH4" s="1105"/>
      <c r="AI4" s="1501"/>
      <c r="AJ4" s="202"/>
      <c r="AK4" s="181"/>
      <c r="AL4" s="166"/>
      <c r="AM4" s="167"/>
      <c r="AN4" s="840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86"/>
      <c r="BA4" s="153"/>
      <c r="BB4" s="148"/>
      <c r="BC4" s="167"/>
      <c r="BD4" s="186"/>
      <c r="BE4" s="153"/>
      <c r="BF4" s="148"/>
      <c r="BG4" s="167"/>
      <c r="BH4" s="167"/>
      <c r="BI4" s="167"/>
      <c r="BJ4" s="167"/>
    </row>
    <row r="5" spans="2:62" ht="13.5" customHeight="1" thickBot="1">
      <c r="B5" s="27" t="s">
        <v>2</v>
      </c>
      <c r="C5" s="80" t="s">
        <v>3</v>
      </c>
      <c r="D5" s="81" t="s">
        <v>4</v>
      </c>
      <c r="E5" s="82" t="s">
        <v>76</v>
      </c>
      <c r="F5" s="64"/>
      <c r="G5" s="64"/>
      <c r="H5" s="64"/>
      <c r="I5" s="64"/>
      <c r="J5" s="64"/>
      <c r="K5" s="64"/>
      <c r="L5" s="64"/>
      <c r="M5" s="45"/>
      <c r="AA5" s="164"/>
      <c r="AB5" s="1098"/>
      <c r="AC5" s="217"/>
      <c r="AD5" s="167"/>
      <c r="AE5" s="217"/>
      <c r="AF5" s="1105"/>
      <c r="AG5" s="164"/>
      <c r="AH5" s="1105"/>
      <c r="AI5" s="1501"/>
      <c r="AJ5" s="202"/>
      <c r="AK5" s="181"/>
      <c r="AL5" s="166"/>
      <c r="AM5" s="167"/>
      <c r="AN5" s="153"/>
      <c r="AO5" s="153"/>
      <c r="AP5" s="181"/>
      <c r="AQ5" s="153"/>
      <c r="AR5" s="153"/>
      <c r="AS5" s="153"/>
      <c r="AT5" s="167"/>
      <c r="AU5" s="167"/>
      <c r="AV5" s="222"/>
      <c r="AW5" s="217"/>
      <c r="AX5" s="167"/>
      <c r="AY5" s="167"/>
      <c r="AZ5" s="186"/>
      <c r="BA5" s="217"/>
      <c r="BB5" s="148"/>
      <c r="BC5" s="167"/>
      <c r="BD5" s="186"/>
      <c r="BE5" s="217"/>
      <c r="BF5" s="148"/>
      <c r="BG5" s="167"/>
      <c r="BH5" s="167"/>
      <c r="BI5" s="167"/>
      <c r="BJ5" s="167"/>
    </row>
    <row r="6" spans="2:62" ht="11.25" customHeight="1" thickBot="1">
      <c r="B6" s="451" t="s">
        <v>5</v>
      </c>
      <c r="C6" s="15"/>
      <c r="D6" s="932" t="s">
        <v>77</v>
      </c>
      <c r="E6" s="307" t="s">
        <v>174</v>
      </c>
      <c r="F6" s="64"/>
      <c r="G6" s="45"/>
      <c r="H6" s="941" t="s">
        <v>452</v>
      </c>
      <c r="I6" s="36"/>
      <c r="J6" s="251"/>
      <c r="K6" s="930" t="s">
        <v>266</v>
      </c>
      <c r="L6" s="36"/>
      <c r="M6" s="40"/>
      <c r="N6" s="126"/>
      <c r="O6" s="1030" t="s">
        <v>519</v>
      </c>
      <c r="S6" s="605"/>
      <c r="T6" t="s">
        <v>520</v>
      </c>
      <c r="Y6" s="75"/>
      <c r="AA6" s="170"/>
      <c r="AB6" s="1099"/>
      <c r="AC6" s="217"/>
      <c r="AD6" s="167"/>
      <c r="AE6" s="217"/>
      <c r="AF6" s="167"/>
      <c r="AG6" s="164"/>
      <c r="AH6" s="1105"/>
      <c r="AI6" s="1501"/>
      <c r="AJ6" s="186"/>
      <c r="AK6" s="153"/>
      <c r="AL6" s="137"/>
      <c r="AM6" s="167"/>
      <c r="AN6" s="153"/>
      <c r="AO6" s="188"/>
      <c r="AP6" s="197"/>
      <c r="AQ6" s="153"/>
      <c r="AR6" s="153"/>
      <c r="AS6" s="153"/>
      <c r="AT6" s="167"/>
      <c r="AU6" s="167"/>
      <c r="AV6" s="167"/>
      <c r="AW6" s="167"/>
      <c r="AX6" s="188"/>
      <c r="AY6" s="167"/>
      <c r="AZ6" s="840"/>
      <c r="BA6" s="222"/>
      <c r="BB6" s="397"/>
      <c r="BC6" s="167"/>
      <c r="BD6" s="840"/>
      <c r="BE6" s="222"/>
      <c r="BF6" s="397"/>
      <c r="BG6" s="167"/>
      <c r="BH6" s="167"/>
      <c r="BI6" s="167"/>
      <c r="BJ6" s="167"/>
    </row>
    <row r="7" spans="2:62" ht="16.2" thickBot="1">
      <c r="B7" s="102" t="s">
        <v>463</v>
      </c>
      <c r="C7" s="933"/>
      <c r="D7" s="535"/>
      <c r="E7" s="929" t="s">
        <v>330</v>
      </c>
      <c r="F7" s="30"/>
      <c r="G7" s="70"/>
      <c r="H7" s="423" t="s">
        <v>133</v>
      </c>
      <c r="I7" s="420" t="s">
        <v>134</v>
      </c>
      <c r="J7" s="421" t="s">
        <v>135</v>
      </c>
      <c r="K7" s="426" t="s">
        <v>133</v>
      </c>
      <c r="L7" s="420" t="s">
        <v>134</v>
      </c>
      <c r="M7" s="421" t="s">
        <v>135</v>
      </c>
      <c r="N7" s="1675"/>
      <c r="AA7" s="170"/>
      <c r="AB7" s="1100"/>
      <c r="AC7" s="217"/>
      <c r="AD7" s="1105"/>
      <c r="AE7" s="217"/>
      <c r="AF7" s="167"/>
      <c r="AG7" s="153"/>
      <c r="AH7" s="1105"/>
      <c r="AI7" s="1501"/>
      <c r="AJ7" s="167"/>
      <c r="AK7" s="153"/>
      <c r="AL7" s="167"/>
      <c r="AM7" s="167"/>
      <c r="AN7" s="164"/>
      <c r="AO7" s="167"/>
      <c r="AP7" s="167"/>
      <c r="AQ7" s="167"/>
      <c r="AR7" s="167"/>
      <c r="AS7" s="167"/>
      <c r="AT7" s="167"/>
      <c r="AU7" s="167"/>
      <c r="AV7" s="167"/>
      <c r="AW7" s="167"/>
      <c r="AX7" s="188"/>
      <c r="AY7" s="167"/>
      <c r="AZ7" s="202"/>
      <c r="BA7" s="153"/>
      <c r="BB7" s="136"/>
      <c r="BC7" s="167"/>
      <c r="BD7" s="197"/>
      <c r="BE7" s="181"/>
      <c r="BF7" s="181"/>
      <c r="BG7" s="167"/>
      <c r="BH7" s="167"/>
      <c r="BI7" s="167"/>
      <c r="BJ7" s="167"/>
    </row>
    <row r="8" spans="2:62" ht="12.75" customHeight="1" thickBot="1">
      <c r="B8" s="692" t="s">
        <v>176</v>
      </c>
      <c r="C8" s="146" t="s">
        <v>174</v>
      </c>
      <c r="D8" s="928">
        <v>200</v>
      </c>
      <c r="E8" s="419" t="s">
        <v>133</v>
      </c>
      <c r="F8" s="420" t="s">
        <v>134</v>
      </c>
      <c r="G8" s="421" t="s">
        <v>135</v>
      </c>
      <c r="H8" s="227" t="s">
        <v>82</v>
      </c>
      <c r="I8" s="235">
        <v>126</v>
      </c>
      <c r="J8" s="1349">
        <v>105</v>
      </c>
      <c r="K8" s="50" t="s">
        <v>110</v>
      </c>
      <c r="L8" s="226">
        <v>3.45</v>
      </c>
      <c r="M8" s="247">
        <v>3.45</v>
      </c>
      <c r="N8" s="1676"/>
      <c r="O8" s="1031" t="s">
        <v>210</v>
      </c>
      <c r="P8" s="1032"/>
      <c r="Q8" s="1032"/>
      <c r="R8" s="930"/>
      <c r="S8" s="36"/>
      <c r="T8" s="36"/>
      <c r="U8" s="36"/>
      <c r="V8" s="36"/>
      <c r="W8" s="36"/>
      <c r="X8" s="36"/>
      <c r="Y8" s="40"/>
      <c r="AA8" s="164"/>
      <c r="AB8" s="167"/>
      <c r="AC8" s="217"/>
      <c r="AD8" s="167"/>
      <c r="AE8" s="217"/>
      <c r="AF8" s="167"/>
      <c r="AG8" s="153"/>
      <c r="AH8" s="1105"/>
      <c r="AI8" s="1501"/>
      <c r="AJ8" s="186"/>
      <c r="AK8" s="153"/>
      <c r="AL8" s="137"/>
      <c r="AM8" s="167"/>
      <c r="AN8" s="164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86"/>
      <c r="BA8" s="153"/>
      <c r="BB8" s="187"/>
      <c r="BC8" s="167"/>
      <c r="BD8" s="190"/>
      <c r="BE8" s="153"/>
      <c r="BF8" s="148"/>
      <c r="BG8" s="167"/>
      <c r="BH8" s="167"/>
      <c r="BI8" s="167"/>
      <c r="BJ8" s="167"/>
    </row>
    <row r="9" spans="2:62" ht="11.25" customHeight="1" thickBot="1">
      <c r="B9" s="55"/>
      <c r="C9" s="888" t="s">
        <v>330</v>
      </c>
      <c r="D9" s="167"/>
      <c r="E9" s="494" t="s">
        <v>100</v>
      </c>
      <c r="F9" s="305">
        <v>5.89</v>
      </c>
      <c r="G9" s="445">
        <v>5</v>
      </c>
      <c r="H9" s="512" t="s">
        <v>95</v>
      </c>
      <c r="I9" s="552">
        <v>5.81</v>
      </c>
      <c r="J9" s="936">
        <v>5.81</v>
      </c>
      <c r="K9" s="570" t="s">
        <v>95</v>
      </c>
      <c r="L9" s="550">
        <v>1.04</v>
      </c>
      <c r="M9" s="567">
        <v>1.04</v>
      </c>
      <c r="N9" s="1676"/>
      <c r="O9" s="1033" t="s">
        <v>133</v>
      </c>
      <c r="P9" s="1093" t="s">
        <v>134</v>
      </c>
      <c r="Q9" s="1094" t="s">
        <v>135</v>
      </c>
      <c r="R9" s="64"/>
      <c r="S9" s="1036" t="s">
        <v>133</v>
      </c>
      <c r="T9" s="1036" t="s">
        <v>134</v>
      </c>
      <c r="U9" s="1037" t="s">
        <v>135</v>
      </c>
      <c r="V9" s="64"/>
      <c r="W9" s="1036" t="s">
        <v>133</v>
      </c>
      <c r="X9" s="1036" t="s">
        <v>134</v>
      </c>
      <c r="Y9" s="1037" t="s">
        <v>135</v>
      </c>
      <c r="AA9" s="170"/>
      <c r="AB9" s="1099"/>
      <c r="AC9" s="153"/>
      <c r="AD9" s="167"/>
      <c r="AE9" s="217"/>
      <c r="AF9" s="167"/>
      <c r="AG9" s="153"/>
      <c r="AH9" s="1105"/>
      <c r="AI9" s="167"/>
      <c r="AJ9" s="186"/>
      <c r="AK9" s="153"/>
      <c r="AL9" s="13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202"/>
      <c r="BA9" s="181"/>
      <c r="BB9" s="136"/>
      <c r="BC9" s="167"/>
      <c r="BD9" s="186"/>
      <c r="BE9" s="153"/>
      <c r="BF9" s="148"/>
      <c r="BG9" s="167"/>
      <c r="BH9" s="167"/>
      <c r="BI9" s="167"/>
      <c r="BJ9" s="167"/>
    </row>
    <row r="10" spans="2:62" ht="12.75" customHeight="1" thickBot="1">
      <c r="B10" s="628" t="s">
        <v>621</v>
      </c>
      <c r="C10" s="573" t="s">
        <v>613</v>
      </c>
      <c r="D10" s="1624" t="s">
        <v>629</v>
      </c>
      <c r="E10" s="512" t="s">
        <v>92</v>
      </c>
      <c r="F10" s="550">
        <v>40</v>
      </c>
      <c r="G10" s="555">
        <v>32</v>
      </c>
      <c r="H10" s="889" t="s">
        <v>244</v>
      </c>
      <c r="I10" s="542">
        <v>5</v>
      </c>
      <c r="J10" s="1350">
        <v>5</v>
      </c>
      <c r="K10" s="570" t="s">
        <v>97</v>
      </c>
      <c r="L10" s="584">
        <v>10.35</v>
      </c>
      <c r="M10" s="696">
        <v>10.35</v>
      </c>
      <c r="N10" s="1676"/>
      <c r="O10" s="1038" t="s">
        <v>521</v>
      </c>
      <c r="P10" s="1122">
        <f>D14</f>
        <v>20</v>
      </c>
      <c r="Q10" s="1128">
        <f>D14</f>
        <v>20</v>
      </c>
      <c r="R10" s="9"/>
      <c r="S10" s="598" t="s">
        <v>98</v>
      </c>
      <c r="T10" s="1123">
        <f>F15+I20+L14</f>
        <v>14.3</v>
      </c>
      <c r="U10" s="1113">
        <f>G15+J20+M14</f>
        <v>14.3</v>
      </c>
      <c r="V10" s="9"/>
      <c r="W10" s="1041" t="s">
        <v>522</v>
      </c>
      <c r="X10" s="141"/>
      <c r="Y10" s="142"/>
      <c r="AA10" s="170"/>
      <c r="AB10" s="167"/>
      <c r="AC10" s="217"/>
      <c r="AD10" s="167"/>
      <c r="AE10" s="217"/>
      <c r="AF10" s="167"/>
      <c r="AG10" s="153"/>
      <c r="AH10" s="1105"/>
      <c r="AI10" s="167"/>
      <c r="AJ10" s="137"/>
      <c r="AK10" s="167"/>
      <c r="AL10" s="153"/>
      <c r="AM10" s="153"/>
      <c r="AN10" s="167"/>
      <c r="AO10" s="167"/>
      <c r="AP10" s="300"/>
      <c r="AQ10" s="167"/>
      <c r="AR10" s="167"/>
      <c r="AS10" s="167"/>
      <c r="AT10" s="167"/>
      <c r="AU10" s="167"/>
      <c r="AV10" s="167"/>
      <c r="AW10" s="167"/>
      <c r="AX10" s="191"/>
      <c r="AY10" s="167"/>
      <c r="AZ10" s="186"/>
      <c r="BA10" s="153"/>
      <c r="BB10" s="137"/>
      <c r="BC10" s="167"/>
      <c r="BD10" s="186"/>
      <c r="BE10" s="153"/>
      <c r="BF10" s="166"/>
      <c r="BG10" s="167"/>
      <c r="BH10" s="167"/>
      <c r="BI10" s="167"/>
      <c r="BJ10" s="167"/>
    </row>
    <row r="11" spans="2:62" ht="12" customHeight="1">
      <c r="B11" s="536" t="s">
        <v>207</v>
      </c>
      <c r="C11" s="1429" t="s">
        <v>420</v>
      </c>
      <c r="D11" s="683" t="s">
        <v>434</v>
      </c>
      <c r="E11" s="512" t="s">
        <v>129</v>
      </c>
      <c r="F11" s="550">
        <v>21.25</v>
      </c>
      <c r="G11" s="555">
        <v>17</v>
      </c>
      <c r="H11" s="512" t="s">
        <v>458</v>
      </c>
      <c r="I11" s="550">
        <v>7.2</v>
      </c>
      <c r="J11" s="936">
        <v>6</v>
      </c>
      <c r="K11" s="576" t="s">
        <v>455</v>
      </c>
      <c r="L11" s="550">
        <v>2.9999999999999997E-4</v>
      </c>
      <c r="M11" s="567">
        <v>2.9999999999999997E-4</v>
      </c>
      <c r="N11" s="1676"/>
      <c r="O11" s="1042" t="s">
        <v>523</v>
      </c>
      <c r="P11" s="1123">
        <f>I10+D13</f>
        <v>55</v>
      </c>
      <c r="Q11" s="1126">
        <f>D13+J10</f>
        <v>55</v>
      </c>
      <c r="R11" s="9"/>
      <c r="S11" s="1320" t="s">
        <v>103</v>
      </c>
      <c r="T11" s="1353">
        <f>I16+L25</f>
        <v>8</v>
      </c>
      <c r="U11" s="1113">
        <f>J16+M25</f>
        <v>8</v>
      </c>
      <c r="V11" s="9"/>
      <c r="W11" s="1565" t="s">
        <v>260</v>
      </c>
      <c r="X11" s="1566">
        <f>L19</f>
        <v>15.88</v>
      </c>
      <c r="Y11" s="1567">
        <f>M19</f>
        <v>15.88</v>
      </c>
      <c r="AA11" s="170"/>
      <c r="AB11" s="1099"/>
      <c r="AC11" s="217"/>
      <c r="AD11" s="167"/>
      <c r="AE11" s="217"/>
      <c r="AF11" s="1105"/>
      <c r="AG11" s="153"/>
      <c r="AH11" s="1105"/>
      <c r="AI11" s="167"/>
      <c r="AJ11" s="137"/>
      <c r="AK11" s="290"/>
      <c r="AL11" s="284"/>
      <c r="AM11" s="290"/>
      <c r="AN11" s="284"/>
      <c r="AO11" s="164"/>
      <c r="AP11" s="300"/>
      <c r="AQ11" s="167"/>
      <c r="AR11" s="167"/>
      <c r="AS11" s="167"/>
      <c r="AT11" s="202"/>
      <c r="AU11" s="181"/>
      <c r="AV11" s="136"/>
      <c r="AW11" s="167"/>
      <c r="AX11" s="190"/>
      <c r="AY11" s="167"/>
      <c r="AZ11" s="186"/>
      <c r="BA11" s="153"/>
      <c r="BB11" s="137"/>
      <c r="BC11" s="167"/>
      <c r="BD11" s="186"/>
      <c r="BE11" s="153"/>
      <c r="BF11" s="148"/>
      <c r="BG11" s="167"/>
      <c r="BH11" s="167"/>
      <c r="BI11" s="167"/>
      <c r="BJ11" s="167"/>
    </row>
    <row r="12" spans="2:62" ht="12" customHeight="1">
      <c r="B12" s="385" t="s">
        <v>9</v>
      </c>
      <c r="C12" s="531" t="s">
        <v>224</v>
      </c>
      <c r="D12" s="592">
        <v>200</v>
      </c>
      <c r="E12" s="512" t="s">
        <v>60</v>
      </c>
      <c r="F12" s="550">
        <v>21.4</v>
      </c>
      <c r="G12" s="555">
        <v>16</v>
      </c>
      <c r="H12" s="512" t="s">
        <v>86</v>
      </c>
      <c r="I12" s="550">
        <v>6.9749999999999996</v>
      </c>
      <c r="J12" s="936">
        <v>5.58</v>
      </c>
      <c r="K12" s="570" t="s">
        <v>99</v>
      </c>
      <c r="L12" s="558">
        <v>0.15</v>
      </c>
      <c r="M12" s="567">
        <v>0.15</v>
      </c>
      <c r="N12" s="1676"/>
      <c r="O12" s="1042" t="s">
        <v>95</v>
      </c>
      <c r="P12" s="1123">
        <f>I9+L9</f>
        <v>6.85</v>
      </c>
      <c r="Q12" s="1119">
        <f>J9+M9</f>
        <v>6.85</v>
      </c>
      <c r="R12" s="9"/>
      <c r="S12" s="1083" t="s">
        <v>485</v>
      </c>
      <c r="T12" s="1129">
        <f>U12/1000/0.04</f>
        <v>8.2750000000000004E-2</v>
      </c>
      <c r="U12" s="1113">
        <f>J13</f>
        <v>3.31</v>
      </c>
      <c r="V12" s="9"/>
      <c r="W12" s="516" t="s">
        <v>251</v>
      </c>
      <c r="X12" s="1556">
        <f>L20</f>
        <v>22.32</v>
      </c>
      <c r="Y12" s="1557">
        <f>M20</f>
        <v>17.84</v>
      </c>
      <c r="AA12" s="170"/>
      <c r="AB12" s="167"/>
      <c r="AC12" s="178"/>
      <c r="AD12" s="1105"/>
      <c r="AE12" s="217"/>
      <c r="AF12" s="1105"/>
      <c r="AG12" s="153"/>
      <c r="AH12" s="1105"/>
      <c r="AI12" s="167"/>
      <c r="AJ12" s="153"/>
      <c r="AK12" s="181"/>
      <c r="AL12" s="261"/>
      <c r="AM12" s="302"/>
      <c r="AN12" s="302"/>
      <c r="AO12" s="167"/>
      <c r="AP12" s="167"/>
      <c r="AQ12" s="167"/>
      <c r="AR12" s="167"/>
      <c r="AS12" s="167"/>
      <c r="AT12" s="217"/>
      <c r="AU12" s="167"/>
      <c r="AV12" s="167"/>
      <c r="AW12" s="167"/>
      <c r="AX12" s="186"/>
      <c r="AY12" s="167"/>
      <c r="AZ12" s="186"/>
      <c r="BA12" s="153"/>
      <c r="BB12" s="137"/>
      <c r="BC12" s="167"/>
      <c r="BD12" s="186"/>
      <c r="BE12" s="153"/>
      <c r="BF12" s="148"/>
      <c r="BG12" s="167"/>
      <c r="BH12" s="167"/>
      <c r="BI12" s="167"/>
      <c r="BJ12" s="167"/>
    </row>
    <row r="13" spans="2:62" ht="14.25" customHeight="1">
      <c r="B13" s="530" t="s">
        <v>10</v>
      </c>
      <c r="C13" s="531" t="s">
        <v>11</v>
      </c>
      <c r="D13" s="592">
        <v>50</v>
      </c>
      <c r="E13" s="512" t="s">
        <v>86</v>
      </c>
      <c r="F13" s="550">
        <v>10</v>
      </c>
      <c r="G13" s="555">
        <v>8</v>
      </c>
      <c r="H13" s="532" t="s">
        <v>448</v>
      </c>
      <c r="I13" s="558" t="s">
        <v>279</v>
      </c>
      <c r="J13" s="936">
        <v>3.31</v>
      </c>
      <c r="K13" s="570" t="s">
        <v>458</v>
      </c>
      <c r="L13" s="550">
        <v>3.57</v>
      </c>
      <c r="M13" s="567">
        <v>3</v>
      </c>
      <c r="N13" s="1676"/>
      <c r="O13" s="1042" t="s">
        <v>159</v>
      </c>
      <c r="P13" s="1123">
        <f>I19</f>
        <v>38.5</v>
      </c>
      <c r="Q13" s="1119">
        <f>J19</f>
        <v>38.5</v>
      </c>
      <c r="R13" s="9"/>
      <c r="S13" s="1044" t="s">
        <v>65</v>
      </c>
      <c r="T13" s="1122">
        <f>F17</f>
        <v>1.2</v>
      </c>
      <c r="U13" s="1113">
        <f>G17</f>
        <v>1.2</v>
      </c>
      <c r="V13" s="9"/>
      <c r="W13" s="1558" t="s">
        <v>118</v>
      </c>
      <c r="X13" s="1123">
        <f>F16+L24</f>
        <v>10.4</v>
      </c>
      <c r="Y13" s="1144">
        <f>G16+M24</f>
        <v>10.4</v>
      </c>
      <c r="AA13" s="170"/>
      <c r="AB13" s="167"/>
      <c r="AC13" s="217"/>
      <c r="AD13" s="167"/>
      <c r="AE13" s="217"/>
      <c r="AF13" s="1105"/>
      <c r="AG13" s="153"/>
      <c r="AH13" s="1105"/>
      <c r="AI13" s="167"/>
      <c r="AJ13" s="153"/>
      <c r="AK13" s="1690"/>
      <c r="AL13" s="255"/>
      <c r="AM13" s="302"/>
      <c r="AN13" s="192"/>
      <c r="AO13" s="167"/>
      <c r="AP13" s="167"/>
      <c r="AQ13" s="167"/>
      <c r="AR13" s="167"/>
      <c r="AS13" s="167"/>
      <c r="AT13" s="1691"/>
      <c r="AU13" s="250"/>
      <c r="AV13" s="250"/>
      <c r="AW13" s="167"/>
      <c r="AX13" s="186"/>
      <c r="AY13" s="167"/>
      <c r="AZ13" s="167"/>
      <c r="BA13" s="167"/>
      <c r="BB13" s="167"/>
      <c r="BC13" s="167"/>
      <c r="BD13" s="190"/>
      <c r="BE13" s="153"/>
      <c r="BF13" s="148"/>
      <c r="BG13" s="167"/>
      <c r="BH13" s="167"/>
      <c r="BI13" s="167"/>
      <c r="BJ13" s="167"/>
    </row>
    <row r="14" spans="2:62" ht="12" customHeight="1">
      <c r="B14" s="530" t="s">
        <v>10</v>
      </c>
      <c r="C14" s="531" t="s">
        <v>510</v>
      </c>
      <c r="D14" s="592">
        <v>20</v>
      </c>
      <c r="E14" s="512" t="s">
        <v>458</v>
      </c>
      <c r="F14" s="550">
        <v>9.6</v>
      </c>
      <c r="G14" s="555">
        <v>8</v>
      </c>
      <c r="H14" s="512" t="s">
        <v>68</v>
      </c>
      <c r="I14" s="550">
        <v>0.5</v>
      </c>
      <c r="J14" s="936">
        <v>0.5</v>
      </c>
      <c r="K14" s="549" t="s">
        <v>98</v>
      </c>
      <c r="L14" s="550">
        <v>0.3</v>
      </c>
      <c r="M14" s="567">
        <v>0.3</v>
      </c>
      <c r="N14" s="1676"/>
      <c r="O14" s="516" t="s">
        <v>60</v>
      </c>
      <c r="P14" s="1123">
        <f>F12</f>
        <v>21.4</v>
      </c>
      <c r="Q14" s="1119">
        <f>G12</f>
        <v>16</v>
      </c>
      <c r="R14" s="9"/>
      <c r="S14" s="598" t="s">
        <v>68</v>
      </c>
      <c r="T14" s="1123">
        <f>F19+I14+L12</f>
        <v>1.5499999999999998</v>
      </c>
      <c r="U14" s="1113">
        <f>G19+J14+M12</f>
        <v>1.5499999999999998</v>
      </c>
      <c r="V14" s="9"/>
      <c r="W14" s="1559" t="s">
        <v>524</v>
      </c>
      <c r="X14" s="1123">
        <f>F11+L22</f>
        <v>32.769999999999996</v>
      </c>
      <c r="Y14" s="1144">
        <f>G11+M22</f>
        <v>26.2</v>
      </c>
      <c r="AA14" s="170"/>
      <c r="AB14" s="167"/>
      <c r="AC14" s="292"/>
      <c r="AD14" s="167"/>
      <c r="AE14" s="217"/>
      <c r="AF14" s="1105"/>
      <c r="AG14" s="153"/>
      <c r="AH14" s="1105"/>
      <c r="AI14" s="167"/>
      <c r="AJ14" s="153"/>
      <c r="AK14" s="148"/>
      <c r="AL14" s="229"/>
      <c r="AM14" s="302"/>
      <c r="AN14" s="192"/>
      <c r="AO14" s="167"/>
      <c r="AP14" s="167"/>
      <c r="AQ14" s="167"/>
      <c r="AR14" s="167"/>
      <c r="AS14" s="167"/>
      <c r="AT14" s="289"/>
      <c r="AU14" s="290"/>
      <c r="AV14" s="284"/>
      <c r="AW14" s="167"/>
      <c r="AX14" s="186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</row>
    <row r="15" spans="2:62" ht="12.75" customHeight="1">
      <c r="B15" s="539" t="s">
        <v>688</v>
      </c>
      <c r="C15" s="531" t="s">
        <v>659</v>
      </c>
      <c r="D15" s="478">
        <v>100</v>
      </c>
      <c r="E15" s="543" t="s">
        <v>98</v>
      </c>
      <c r="F15" s="542">
        <v>4</v>
      </c>
      <c r="G15" s="569">
        <v>4</v>
      </c>
      <c r="H15" s="543" t="s">
        <v>123</v>
      </c>
      <c r="I15" s="542">
        <v>4.2</v>
      </c>
      <c r="J15" s="1350">
        <v>4.2</v>
      </c>
      <c r="K15" s="167"/>
      <c r="L15" s="167"/>
      <c r="M15" s="155"/>
      <c r="N15" s="1676"/>
      <c r="O15" s="1042" t="s">
        <v>525</v>
      </c>
      <c r="P15" s="1130">
        <f>X18</f>
        <v>171.91499999999999</v>
      </c>
      <c r="Q15" s="1127">
        <f>Y18</f>
        <v>143.69999999999999</v>
      </c>
      <c r="R15" s="9"/>
      <c r="S15" s="988" t="s">
        <v>492</v>
      </c>
      <c r="T15" s="1123">
        <f>T16+T17+T18</f>
        <v>1.1083000000000001</v>
      </c>
      <c r="U15" s="1113">
        <f>U16+U17+U18</f>
        <v>1.1083000000000001</v>
      </c>
      <c r="V15" s="9"/>
      <c r="W15" s="1559" t="s">
        <v>101</v>
      </c>
      <c r="X15" s="1123">
        <f>F14+I11+L13+L23</f>
        <v>25.57</v>
      </c>
      <c r="Y15" s="1144">
        <f>G14+J11+M13+M23</f>
        <v>21.4</v>
      </c>
      <c r="AA15" s="170"/>
      <c r="AB15" s="1102"/>
      <c r="AC15" s="217"/>
      <c r="AD15" s="1105"/>
      <c r="AE15" s="217"/>
      <c r="AF15" s="1105"/>
      <c r="AG15" s="222"/>
      <c r="AH15" s="1105"/>
      <c r="AI15" s="167"/>
      <c r="AJ15" s="153"/>
      <c r="AK15" s="148"/>
      <c r="AL15" s="229"/>
      <c r="AM15" s="302"/>
      <c r="AN15" s="192"/>
      <c r="AO15" s="167"/>
      <c r="AP15" s="167"/>
      <c r="AQ15" s="167"/>
      <c r="AR15" s="167"/>
      <c r="AS15" s="167"/>
      <c r="AT15" s="153"/>
      <c r="AU15" s="181"/>
      <c r="AV15" s="261"/>
      <c r="AW15" s="167"/>
      <c r="AX15" s="186"/>
      <c r="AY15" s="167"/>
      <c r="AZ15" s="191"/>
      <c r="BA15" s="167"/>
      <c r="BB15" s="185"/>
      <c r="BC15" s="167"/>
      <c r="BD15" s="191"/>
      <c r="BE15" s="153"/>
      <c r="BF15" s="185"/>
      <c r="BG15" s="167"/>
      <c r="BH15" s="167"/>
      <c r="BI15" s="167"/>
      <c r="BJ15" s="167"/>
    </row>
    <row r="16" spans="2:62" ht="13.5" customHeight="1" thickBot="1">
      <c r="B16" s="156"/>
      <c r="C16" s="159"/>
      <c r="D16" s="167"/>
      <c r="E16" s="543" t="s">
        <v>118</v>
      </c>
      <c r="F16" s="557">
        <v>6</v>
      </c>
      <c r="G16" s="569">
        <v>6</v>
      </c>
      <c r="H16" s="543" t="s">
        <v>103</v>
      </c>
      <c r="I16" s="542">
        <v>6</v>
      </c>
      <c r="J16" s="1350">
        <v>6</v>
      </c>
      <c r="K16" s="167"/>
      <c r="L16" s="167"/>
      <c r="M16" s="155"/>
      <c r="N16" s="1676"/>
      <c r="O16" s="89" t="s">
        <v>653</v>
      </c>
      <c r="P16" s="1496">
        <f>F24</f>
        <v>149</v>
      </c>
      <c r="Q16" s="1109">
        <f>G24</f>
        <v>100</v>
      </c>
      <c r="R16" s="9"/>
      <c r="S16" s="989" t="s">
        <v>455</v>
      </c>
      <c r="T16" s="1124">
        <f>F18+L11</f>
        <v>8.3000000000000001E-3</v>
      </c>
      <c r="U16" s="1114">
        <f>G18+M11</f>
        <v>8.3000000000000001E-3</v>
      </c>
      <c r="V16" s="9"/>
      <c r="W16" s="1559" t="s">
        <v>86</v>
      </c>
      <c r="X16" s="1123">
        <f>F13+I12+L21</f>
        <v>24.975000000000001</v>
      </c>
      <c r="Y16" s="1144">
        <f>G13+J12+M21</f>
        <v>19.98</v>
      </c>
      <c r="AA16" s="170"/>
      <c r="AB16" s="1102"/>
      <c r="AC16" s="217"/>
      <c r="AD16" s="1105"/>
      <c r="AE16" s="217"/>
      <c r="AF16" s="167"/>
      <c r="AG16" s="167"/>
      <c r="AH16" s="1105"/>
      <c r="AI16" s="167"/>
      <c r="AJ16" s="153"/>
      <c r="AK16" s="148"/>
      <c r="AL16" s="229"/>
      <c r="AM16" s="302"/>
      <c r="AN16" s="192"/>
      <c r="AO16" s="167"/>
      <c r="AP16" s="167"/>
      <c r="AQ16" s="167"/>
      <c r="AR16" s="167"/>
      <c r="AS16" s="167"/>
      <c r="AT16" s="153"/>
      <c r="AU16" s="166"/>
      <c r="AV16" s="229"/>
      <c r="AW16" s="167"/>
      <c r="AX16" s="190"/>
      <c r="AY16" s="167"/>
      <c r="AZ16" s="202"/>
      <c r="BA16" s="153"/>
      <c r="BB16" s="546"/>
      <c r="BC16" s="167"/>
      <c r="BD16" s="197"/>
      <c r="BE16" s="181"/>
      <c r="BF16" s="181"/>
      <c r="BG16" s="167"/>
      <c r="BH16" s="167"/>
      <c r="BI16" s="167"/>
      <c r="BJ16" s="167"/>
    </row>
    <row r="17" spans="2:62" ht="12.75" customHeight="1" thickBot="1">
      <c r="B17" s="156"/>
      <c r="C17" s="159"/>
      <c r="D17" s="167"/>
      <c r="E17" s="512" t="s">
        <v>65</v>
      </c>
      <c r="F17" s="550">
        <v>1.2</v>
      </c>
      <c r="G17" s="553">
        <v>1.2</v>
      </c>
      <c r="H17" s="195" t="s">
        <v>662</v>
      </c>
      <c r="I17" s="431"/>
      <c r="J17" s="431"/>
      <c r="K17" s="431"/>
      <c r="L17" s="431"/>
      <c r="M17" s="432"/>
      <c r="N17" s="1430"/>
      <c r="O17" s="899" t="s">
        <v>224</v>
      </c>
      <c r="P17" s="1123">
        <f>D12</f>
        <v>200</v>
      </c>
      <c r="Q17" s="1119">
        <f>D12</f>
        <v>200</v>
      </c>
      <c r="R17" s="9"/>
      <c r="S17" s="990" t="s">
        <v>494</v>
      </c>
      <c r="T17" s="1124">
        <f>F21</f>
        <v>1.1000000000000001</v>
      </c>
      <c r="U17" s="1114">
        <f>F21</f>
        <v>1.1000000000000001</v>
      </c>
      <c r="V17" s="9"/>
      <c r="W17" s="1559" t="s">
        <v>92</v>
      </c>
      <c r="X17" s="1123">
        <f>F10</f>
        <v>40</v>
      </c>
      <c r="Y17" s="1159">
        <f>G10</f>
        <v>32</v>
      </c>
      <c r="AA17" s="170"/>
      <c r="AB17" s="1096"/>
      <c r="AC17" s="217"/>
      <c r="AD17" s="167"/>
      <c r="AE17" s="217"/>
      <c r="AF17" s="1105"/>
      <c r="AG17" s="167"/>
      <c r="AH17" s="1105"/>
      <c r="AI17" s="167"/>
      <c r="AJ17" s="153"/>
      <c r="AK17" s="186"/>
      <c r="AL17" s="266"/>
      <c r="AM17" s="302"/>
      <c r="AN17" s="192"/>
      <c r="AO17" s="167"/>
      <c r="AP17" s="167"/>
      <c r="AQ17" s="167"/>
      <c r="AR17" s="167"/>
      <c r="AS17" s="167"/>
      <c r="AT17" s="153"/>
      <c r="AU17" s="148"/>
      <c r="AV17" s="229"/>
      <c r="AW17" s="167"/>
      <c r="AX17" s="193"/>
      <c r="AY17" s="167"/>
      <c r="AZ17" s="186"/>
      <c r="BA17" s="153"/>
      <c r="BB17" s="137"/>
      <c r="BC17" s="167"/>
      <c r="BD17" s="186"/>
      <c r="BE17" s="153"/>
      <c r="BF17" s="137"/>
      <c r="BG17" s="167"/>
      <c r="BH17" s="167"/>
      <c r="BI17" s="167"/>
      <c r="BJ17" s="167"/>
    </row>
    <row r="18" spans="2:62" ht="13.5" customHeight="1" thickBot="1">
      <c r="B18" s="156"/>
      <c r="C18" s="159"/>
      <c r="D18" s="167"/>
      <c r="E18" s="513" t="s">
        <v>455</v>
      </c>
      <c r="F18" s="550">
        <v>8.0000000000000002E-3</v>
      </c>
      <c r="G18" s="555">
        <v>8.0000000000000002E-3</v>
      </c>
      <c r="H18" s="715" t="s">
        <v>133</v>
      </c>
      <c r="I18" s="283" t="s">
        <v>134</v>
      </c>
      <c r="J18" s="304" t="s">
        <v>135</v>
      </c>
      <c r="K18" s="426" t="s">
        <v>133</v>
      </c>
      <c r="L18" s="420" t="s">
        <v>134</v>
      </c>
      <c r="M18" s="421" t="s">
        <v>135</v>
      </c>
      <c r="N18" s="1430"/>
      <c r="O18" s="512" t="s">
        <v>100</v>
      </c>
      <c r="P18" s="1123">
        <f>F9</f>
        <v>5.89</v>
      </c>
      <c r="Q18" s="1109">
        <f>G9</f>
        <v>5</v>
      </c>
      <c r="R18" s="9"/>
      <c r="S18" s="1332" t="s">
        <v>206</v>
      </c>
      <c r="T18" s="1351"/>
      <c r="U18" s="1352"/>
      <c r="V18" s="9"/>
      <c r="W18" s="1568" t="s">
        <v>526</v>
      </c>
      <c r="X18" s="1569">
        <f>SUM(X11:X17)</f>
        <v>171.91499999999999</v>
      </c>
      <c r="Y18" s="1570">
        <f>SUM(Y11:Y17)</f>
        <v>143.69999999999999</v>
      </c>
      <c r="AA18" s="275"/>
      <c r="AB18" s="1098"/>
      <c r="AC18" s="217"/>
      <c r="AD18" s="1111"/>
      <c r="AE18" s="217"/>
      <c r="AF18" s="167"/>
      <c r="AG18" s="167"/>
      <c r="AH18" s="1105"/>
      <c r="AI18" s="167"/>
      <c r="AJ18" s="153"/>
      <c r="AK18" s="148"/>
      <c r="AL18" s="229"/>
      <c r="AM18" s="302"/>
      <c r="AN18" s="192"/>
      <c r="AO18" s="167"/>
      <c r="AP18" s="167"/>
      <c r="AQ18" s="167"/>
      <c r="AR18" s="167"/>
      <c r="AS18" s="167"/>
      <c r="AT18" s="153"/>
      <c r="AU18" s="148"/>
      <c r="AV18" s="229"/>
      <c r="AW18" s="167"/>
      <c r="AX18" s="186"/>
      <c r="AY18" s="167"/>
      <c r="AZ18" s="1028"/>
      <c r="BA18" s="841"/>
      <c r="BB18" s="699"/>
      <c r="BC18" s="167"/>
      <c r="BD18" s="186"/>
      <c r="BE18" s="153"/>
      <c r="BF18" s="148"/>
      <c r="BG18" s="170"/>
      <c r="BH18" s="1685"/>
      <c r="BI18" s="1685"/>
      <c r="BJ18" s="167"/>
    </row>
    <row r="19" spans="2:62" ht="15" thickBot="1">
      <c r="B19" s="156"/>
      <c r="C19" s="159"/>
      <c r="D19" s="167"/>
      <c r="E19" s="512" t="s">
        <v>68</v>
      </c>
      <c r="F19" s="550">
        <v>0.9</v>
      </c>
      <c r="G19" s="553">
        <v>0.9</v>
      </c>
      <c r="H19" s="227" t="s">
        <v>83</v>
      </c>
      <c r="I19" s="226">
        <v>38.5</v>
      </c>
      <c r="J19" s="442">
        <v>38.5</v>
      </c>
      <c r="K19" s="549" t="s">
        <v>260</v>
      </c>
      <c r="L19" s="148">
        <v>15.88</v>
      </c>
      <c r="M19" s="957">
        <v>15.88</v>
      </c>
      <c r="N19" s="1430"/>
      <c r="O19" s="1121" t="s">
        <v>204</v>
      </c>
      <c r="P19" s="1123">
        <f>I8</f>
        <v>126</v>
      </c>
      <c r="Q19" s="1119">
        <f>J8</f>
        <v>105</v>
      </c>
      <c r="R19" s="30"/>
      <c r="S19" s="640" t="s">
        <v>123</v>
      </c>
      <c r="T19" s="1354">
        <f>I15</f>
        <v>4.2</v>
      </c>
      <c r="U19" s="1146">
        <f>J15</f>
        <v>4.2</v>
      </c>
      <c r="V19" s="30"/>
      <c r="AA19" s="153"/>
      <c r="AB19" s="1096"/>
      <c r="AC19" s="1511"/>
      <c r="AD19" s="1105"/>
      <c r="AE19" s="170"/>
      <c r="AF19" s="167"/>
      <c r="AG19" s="167"/>
      <c r="AH19" s="167"/>
      <c r="AI19" s="167"/>
      <c r="AJ19" s="153"/>
      <c r="AK19" s="148"/>
      <c r="AL19" s="229"/>
      <c r="AM19" s="302"/>
      <c r="AN19" s="192"/>
      <c r="AO19" s="167"/>
      <c r="AP19" s="167"/>
      <c r="AQ19" s="167"/>
      <c r="AR19" s="167"/>
      <c r="AS19" s="167"/>
      <c r="AT19" s="153"/>
      <c r="AU19" s="186"/>
      <c r="AV19" s="229"/>
      <c r="AW19" s="167"/>
      <c r="AX19" s="167"/>
      <c r="AY19" s="167"/>
      <c r="AZ19" s="186"/>
      <c r="BA19" s="153"/>
      <c r="BB19" s="148"/>
      <c r="BC19" s="167"/>
      <c r="BD19" s="186"/>
      <c r="BE19" s="153"/>
      <c r="BF19" s="137"/>
      <c r="BG19" s="1686"/>
      <c r="BH19" s="1685"/>
      <c r="BI19" s="1685"/>
      <c r="BJ19" s="167"/>
    </row>
    <row r="20" spans="2:62" ht="13.5" customHeight="1">
      <c r="B20" s="156"/>
      <c r="C20" s="159"/>
      <c r="D20" s="167"/>
      <c r="E20" s="543" t="s">
        <v>97</v>
      </c>
      <c r="F20" s="542">
        <v>160</v>
      </c>
      <c r="G20" s="588">
        <v>160</v>
      </c>
      <c r="H20" s="512" t="s">
        <v>98</v>
      </c>
      <c r="I20" s="550">
        <v>10</v>
      </c>
      <c r="J20" s="548">
        <v>10</v>
      </c>
      <c r="K20" s="549" t="s">
        <v>251</v>
      </c>
      <c r="L20" s="550">
        <v>22.32</v>
      </c>
      <c r="M20" s="567">
        <v>17.84</v>
      </c>
      <c r="N20" s="1430"/>
      <c r="O20" s="1042" t="s">
        <v>110</v>
      </c>
      <c r="P20" s="1131">
        <f>L8</f>
        <v>3.45</v>
      </c>
      <c r="Q20" s="1113">
        <f>M8</f>
        <v>3.45</v>
      </c>
      <c r="R20" s="9"/>
      <c r="S20" s="9"/>
      <c r="T20" s="9"/>
      <c r="U20" s="9"/>
      <c r="V20" s="9"/>
      <c r="W20" s="632" t="s">
        <v>97</v>
      </c>
      <c r="X20" s="931">
        <f>I21+F20+L10</f>
        <v>401.35</v>
      </c>
      <c r="Y20" s="1564">
        <f>M10+G20+J21</f>
        <v>401.35</v>
      </c>
      <c r="AA20" s="153"/>
      <c r="AB20" s="1103"/>
      <c r="AC20" s="1519"/>
      <c r="AD20" s="1105"/>
      <c r="AE20" s="164"/>
      <c r="AF20" s="167"/>
      <c r="AG20" s="167"/>
      <c r="AH20" s="1105"/>
      <c r="AI20" s="218"/>
      <c r="AJ20" s="167"/>
      <c r="AK20" s="167"/>
      <c r="AL20" s="299"/>
      <c r="AM20" s="192"/>
      <c r="AN20" s="192"/>
      <c r="AO20" s="167"/>
      <c r="AP20" s="167"/>
      <c r="AQ20" s="167"/>
      <c r="AR20" s="167"/>
      <c r="AS20" s="167"/>
      <c r="AT20" s="153"/>
      <c r="AU20" s="148"/>
      <c r="AV20" s="229"/>
      <c r="AW20" s="167"/>
      <c r="AX20" s="186"/>
      <c r="AY20" s="167"/>
      <c r="AZ20" s="189"/>
      <c r="BA20" s="153"/>
      <c r="BB20" s="137"/>
      <c r="BC20" s="167"/>
      <c r="BD20" s="186"/>
      <c r="BE20" s="153"/>
      <c r="BF20" s="148"/>
      <c r="BG20" s="170"/>
      <c r="BH20" s="1685"/>
      <c r="BI20" s="1685"/>
      <c r="BJ20" s="167"/>
    </row>
    <row r="21" spans="2:62" ht="12.75" customHeight="1" thickBot="1">
      <c r="B21" s="156"/>
      <c r="C21" s="159"/>
      <c r="D21" s="167"/>
      <c r="E21" s="1625" t="s">
        <v>494</v>
      </c>
      <c r="F21" s="550">
        <v>1.1000000000000001</v>
      </c>
      <c r="G21" s="553">
        <v>1.1000000000000001</v>
      </c>
      <c r="H21" s="512" t="s">
        <v>97</v>
      </c>
      <c r="I21" s="550">
        <v>231</v>
      </c>
      <c r="J21" s="553">
        <v>231</v>
      </c>
      <c r="K21" s="549" t="s">
        <v>86</v>
      </c>
      <c r="L21" s="584">
        <v>8</v>
      </c>
      <c r="M21" s="696">
        <v>6.4</v>
      </c>
      <c r="N21" s="1430"/>
      <c r="R21" s="9"/>
      <c r="S21" s="9"/>
      <c r="T21" s="9"/>
      <c r="U21" s="9"/>
      <c r="V21" s="9"/>
      <c r="AA21" s="167"/>
      <c r="AB21" s="167"/>
      <c r="AC21" s="167"/>
      <c r="AD21" s="167"/>
      <c r="AE21" s="167"/>
      <c r="AF21" s="167"/>
      <c r="AG21" s="167"/>
      <c r="AH21" s="167"/>
      <c r="AI21" s="289"/>
      <c r="AJ21" s="290"/>
      <c r="AK21" s="284"/>
      <c r="AL21" s="299"/>
      <c r="AM21" s="192"/>
      <c r="AN21" s="192"/>
      <c r="AO21" s="167"/>
      <c r="AP21" s="167"/>
      <c r="AQ21" s="167"/>
      <c r="AR21" s="167"/>
      <c r="AS21" s="167"/>
      <c r="AT21" s="217"/>
      <c r="AU21" s="167"/>
      <c r="AV21" s="167"/>
      <c r="AW21" s="167"/>
      <c r="AX21" s="167"/>
      <c r="AY21" s="167"/>
      <c r="AZ21" s="189"/>
      <c r="BA21" s="153"/>
      <c r="BB21" s="137"/>
      <c r="BC21" s="167"/>
      <c r="BD21" s="186"/>
      <c r="BE21" s="153"/>
      <c r="BF21" s="148"/>
      <c r="BG21" s="170"/>
      <c r="BH21" s="1685"/>
      <c r="BI21" s="1685"/>
      <c r="BJ21" s="167"/>
    </row>
    <row r="22" spans="2:62" ht="13.5" customHeight="1" thickBot="1">
      <c r="B22" s="156"/>
      <c r="C22" s="159"/>
      <c r="D22" s="167"/>
      <c r="E22" s="1622" t="s">
        <v>647</v>
      </c>
      <c r="F22" s="196"/>
      <c r="G22" s="179"/>
      <c r="H22" s="218"/>
      <c r="I22" s="262"/>
      <c r="J22" s="262"/>
      <c r="K22" s="549" t="s">
        <v>125</v>
      </c>
      <c r="L22" s="550">
        <v>11.52</v>
      </c>
      <c r="M22" s="567">
        <v>9.1999999999999993</v>
      </c>
      <c r="N22" s="1430"/>
      <c r="R22" s="9"/>
      <c r="S22" s="9"/>
      <c r="T22" s="9"/>
      <c r="U22" s="9"/>
      <c r="V22" s="9"/>
      <c r="W22" s="9"/>
      <c r="X22" s="9"/>
      <c r="Y22" s="9"/>
      <c r="AA22" s="167"/>
      <c r="AB22" s="167"/>
      <c r="AC22" s="167"/>
      <c r="AD22" s="167"/>
      <c r="AE22" s="167"/>
      <c r="AF22" s="167"/>
      <c r="AG22" s="167"/>
      <c r="AH22" s="167"/>
      <c r="AI22" s="153"/>
      <c r="AJ22" s="148"/>
      <c r="AK22" s="266"/>
      <c r="AL22" s="299"/>
      <c r="AM22" s="192"/>
      <c r="AN22" s="192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310"/>
      <c r="BA22" s="153"/>
      <c r="BB22" s="137"/>
      <c r="BC22" s="167"/>
      <c r="BD22" s="186"/>
      <c r="BE22" s="153"/>
      <c r="BF22" s="148"/>
      <c r="BG22" s="170"/>
      <c r="BH22" s="1685"/>
      <c r="BI22" s="1685"/>
      <c r="BJ22" s="167"/>
    </row>
    <row r="23" spans="2:62" ht="13.5" customHeight="1" thickBot="1">
      <c r="B23" s="156"/>
      <c r="C23" s="159"/>
      <c r="D23" s="167"/>
      <c r="E23" s="303" t="s">
        <v>133</v>
      </c>
      <c r="F23" s="285" t="s">
        <v>134</v>
      </c>
      <c r="G23" s="286" t="s">
        <v>135</v>
      </c>
      <c r="H23" s="400"/>
      <c r="I23" s="290"/>
      <c r="J23" s="284"/>
      <c r="K23" s="549" t="s">
        <v>458</v>
      </c>
      <c r="L23" s="558">
        <v>5.2</v>
      </c>
      <c r="M23" s="567">
        <v>4.4000000000000004</v>
      </c>
      <c r="N23" s="164"/>
      <c r="W23" s="21"/>
      <c r="X23" s="21"/>
      <c r="Y23" s="1053"/>
      <c r="AA23" s="167"/>
      <c r="AB23" s="167"/>
      <c r="AC23" s="167"/>
      <c r="AD23" s="167"/>
      <c r="AE23" s="167"/>
      <c r="AF23" s="167"/>
      <c r="AG23" s="167"/>
      <c r="AH23" s="167"/>
      <c r="AI23" s="153"/>
      <c r="AJ23" s="148"/>
      <c r="AK23" s="266"/>
      <c r="AL23" s="299"/>
      <c r="AM23" s="192"/>
      <c r="AN23" s="192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90"/>
      <c r="BE23" s="153"/>
      <c r="BF23" s="148"/>
      <c r="BG23" s="170"/>
      <c r="BH23" s="1685"/>
      <c r="BI23" s="1687"/>
      <c r="BJ23" s="167"/>
    </row>
    <row r="24" spans="2:62" ht="15.6">
      <c r="B24" s="156"/>
      <c r="C24" s="159"/>
      <c r="D24" s="167"/>
      <c r="E24" s="227" t="s">
        <v>653</v>
      </c>
      <c r="F24" s="1667">
        <v>149</v>
      </c>
      <c r="G24" s="237">
        <v>100</v>
      </c>
      <c r="H24" s="153"/>
      <c r="I24" s="148"/>
      <c r="J24" s="229"/>
      <c r="K24" s="917" t="s">
        <v>261</v>
      </c>
      <c r="L24" s="550">
        <v>4.4000000000000004</v>
      </c>
      <c r="M24" s="567">
        <v>4.4000000000000004</v>
      </c>
      <c r="N24" s="126"/>
      <c r="AA24" s="167"/>
      <c r="AB24" s="167"/>
      <c r="AC24" s="167"/>
      <c r="AD24" s="167"/>
      <c r="AE24" s="167"/>
      <c r="AF24" s="167"/>
      <c r="AG24" s="167"/>
      <c r="AH24" s="167"/>
      <c r="AI24" s="153"/>
      <c r="AJ24" s="148"/>
      <c r="AK24" s="266"/>
      <c r="AL24" s="299"/>
      <c r="AM24" s="192"/>
      <c r="AN24" s="192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53"/>
      <c r="BH24" s="167"/>
      <c r="BI24" s="167"/>
      <c r="BJ24" s="167"/>
    </row>
    <row r="25" spans="2:62" ht="14.25" customHeight="1" thickBot="1">
      <c r="B25" s="157"/>
      <c r="C25" s="364"/>
      <c r="D25" s="165"/>
      <c r="E25" s="157"/>
      <c r="F25" s="165"/>
      <c r="G25" s="158"/>
      <c r="H25" s="165"/>
      <c r="I25" s="165"/>
      <c r="J25" s="165"/>
      <c r="K25" s="1626" t="s">
        <v>103</v>
      </c>
      <c r="L25" s="520">
        <v>2</v>
      </c>
      <c r="M25" s="521">
        <v>2</v>
      </c>
      <c r="N25" s="126"/>
      <c r="AA25" s="167"/>
      <c r="AB25" s="167"/>
      <c r="AC25" s="167"/>
      <c r="AD25" s="167"/>
      <c r="AE25" s="167"/>
      <c r="AF25" s="167"/>
      <c r="AG25" s="167"/>
      <c r="AH25" s="167"/>
      <c r="AI25" s="153"/>
      <c r="AJ25" s="148"/>
      <c r="AK25" s="266"/>
      <c r="AL25" s="167"/>
      <c r="AM25" s="167"/>
      <c r="AN25" s="164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91"/>
      <c r="BA25" s="167"/>
      <c r="BB25" s="167"/>
      <c r="BC25" s="167"/>
      <c r="BD25" s="191"/>
      <c r="BE25" s="167"/>
      <c r="BF25" s="185"/>
      <c r="BG25" s="167"/>
      <c r="BH25" s="167"/>
      <c r="BI25" s="167"/>
      <c r="BJ25" s="167"/>
    </row>
    <row r="26" spans="2:62" ht="13.5" customHeight="1">
      <c r="C26" s="213"/>
      <c r="N26" s="126"/>
      <c r="AA26" s="167"/>
      <c r="AB26" s="167"/>
      <c r="AC26" s="167"/>
      <c r="AD26" s="167"/>
      <c r="AE26" s="167"/>
      <c r="AF26" s="167"/>
      <c r="AG26" s="167"/>
      <c r="AH26" s="167"/>
      <c r="AI26" s="153"/>
      <c r="AJ26" s="148"/>
      <c r="AK26" s="266"/>
      <c r="AL26" s="266"/>
      <c r="AM26" s="167"/>
      <c r="AN26" s="294"/>
      <c r="AO26" s="167"/>
      <c r="AP26" s="167"/>
      <c r="AQ26" s="186"/>
      <c r="AR26" s="153"/>
      <c r="AS26" s="186"/>
      <c r="AT26" s="167"/>
      <c r="AU26" s="167"/>
      <c r="AV26" s="167"/>
      <c r="AW26" s="167"/>
      <c r="AX26" s="167"/>
      <c r="AY26" s="167"/>
      <c r="AZ26" s="202"/>
      <c r="BA26" s="153"/>
      <c r="BB26" s="546"/>
      <c r="BC26" s="167"/>
      <c r="BD26" s="202"/>
      <c r="BE26" s="181"/>
      <c r="BF26" s="136"/>
      <c r="BG26" s="167"/>
      <c r="BH26" s="167"/>
      <c r="BI26" s="167"/>
      <c r="BJ26" s="167"/>
    </row>
    <row r="27" spans="2:62" ht="12.75" customHeight="1" thickBot="1">
      <c r="C27" s="213"/>
      <c r="D27" s="126"/>
      <c r="E27" s="126"/>
      <c r="F27" s="126"/>
      <c r="G27" s="126"/>
      <c r="H27" s="126"/>
      <c r="I27" s="126"/>
      <c r="J27" s="126"/>
      <c r="K27" s="164"/>
      <c r="L27" s="148"/>
      <c r="M27" s="229"/>
      <c r="N27" s="126"/>
      <c r="AA27" s="167"/>
      <c r="AB27" s="167"/>
      <c r="AC27" s="167"/>
      <c r="AD27" s="167"/>
      <c r="AE27" s="167"/>
      <c r="AF27" s="167"/>
      <c r="AG27" s="167"/>
      <c r="AH27" s="167"/>
      <c r="AI27" s="1501"/>
      <c r="AJ27" s="167"/>
      <c r="AK27" s="217"/>
      <c r="AL27" s="266"/>
      <c r="AM27" s="289"/>
      <c r="AN27" s="290"/>
      <c r="AO27" s="284"/>
      <c r="AP27" s="167"/>
      <c r="AQ27" s="167"/>
      <c r="AR27" s="167"/>
      <c r="AS27" s="166"/>
      <c r="AT27" s="167"/>
      <c r="AU27" s="167"/>
      <c r="AV27" s="167"/>
      <c r="AW27" s="167"/>
      <c r="AX27" s="167"/>
      <c r="AY27" s="167"/>
      <c r="AZ27" s="186"/>
      <c r="BA27" s="153"/>
      <c r="BB27" s="187"/>
      <c r="BC27" s="167"/>
      <c r="BD27" s="1523"/>
      <c r="BE27" s="153"/>
      <c r="BF27" s="137"/>
      <c r="BG27" s="167"/>
      <c r="BH27" s="167"/>
      <c r="BI27" s="167"/>
      <c r="BJ27" s="167"/>
    </row>
    <row r="28" spans="2:62" ht="16.2" thickBot="1">
      <c r="B28" s="102" t="s">
        <v>462</v>
      </c>
      <c r="C28" s="180"/>
      <c r="D28" s="205"/>
      <c r="E28" s="307" t="s">
        <v>179</v>
      </c>
      <c r="F28" s="180"/>
      <c r="G28" s="180"/>
      <c r="H28" s="183" t="s">
        <v>238</v>
      </c>
      <c r="I28" s="196"/>
      <c r="J28" s="196"/>
      <c r="K28" s="196" t="s">
        <v>116</v>
      </c>
      <c r="L28" s="196"/>
      <c r="M28" s="179"/>
      <c r="N28" s="126"/>
      <c r="O28" s="1031" t="s">
        <v>208</v>
      </c>
      <c r="P28" s="1032"/>
      <c r="Q28" s="1032"/>
      <c r="R28" s="930"/>
      <c r="S28" s="36"/>
      <c r="T28" s="36"/>
      <c r="U28" s="36"/>
      <c r="V28" s="36"/>
      <c r="W28" s="36"/>
      <c r="X28" s="36"/>
      <c r="Y28" s="40"/>
      <c r="AA28" s="167"/>
      <c r="AB28" s="167"/>
      <c r="AC28" s="167"/>
      <c r="AD28" s="167"/>
      <c r="AE28" s="167"/>
      <c r="AF28" s="167"/>
      <c r="AG28" s="167"/>
      <c r="AH28" s="167"/>
      <c r="AI28" s="1501"/>
      <c r="AJ28" s="167"/>
      <c r="AK28" s="167"/>
      <c r="AL28" s="266"/>
      <c r="AM28" s="153"/>
      <c r="AN28" s="167"/>
      <c r="AO28" s="167"/>
      <c r="AP28" s="167"/>
      <c r="AQ28" s="167"/>
      <c r="AR28" s="167"/>
      <c r="AS28" s="148"/>
      <c r="AT28" s="167"/>
      <c r="AU28" s="167"/>
      <c r="AV28" s="167"/>
      <c r="AW28" s="167"/>
      <c r="AX28" s="167"/>
      <c r="AY28" s="167"/>
      <c r="AZ28" s="167"/>
      <c r="BA28" s="153"/>
      <c r="BB28" s="540"/>
      <c r="BC28" s="167"/>
      <c r="BD28" s="167"/>
      <c r="BE28" s="181"/>
      <c r="BF28" s="540"/>
      <c r="BG28" s="167"/>
      <c r="BH28" s="167"/>
      <c r="BI28" s="167"/>
      <c r="BJ28" s="167"/>
    </row>
    <row r="29" spans="2:62" ht="12" customHeight="1" thickBot="1">
      <c r="B29" s="692" t="s">
        <v>280</v>
      </c>
      <c r="C29" s="146" t="s">
        <v>179</v>
      </c>
      <c r="D29" s="1550">
        <v>200</v>
      </c>
      <c r="E29" s="303" t="s">
        <v>133</v>
      </c>
      <c r="F29" s="285" t="s">
        <v>134</v>
      </c>
      <c r="G29" s="286" t="s">
        <v>135</v>
      </c>
      <c r="H29" s="429" t="s">
        <v>133</v>
      </c>
      <c r="I29" s="283" t="s">
        <v>134</v>
      </c>
      <c r="J29" s="304" t="s">
        <v>135</v>
      </c>
      <c r="K29" s="429" t="s">
        <v>133</v>
      </c>
      <c r="L29" s="283" t="s">
        <v>134</v>
      </c>
      <c r="M29" s="304" t="s">
        <v>135</v>
      </c>
      <c r="N29" s="1675"/>
      <c r="O29" s="1033" t="s">
        <v>133</v>
      </c>
      <c r="P29" s="1034" t="s">
        <v>134</v>
      </c>
      <c r="Q29" s="1035" t="s">
        <v>135</v>
      </c>
      <c r="R29" s="64"/>
      <c r="S29" s="1036" t="s">
        <v>133</v>
      </c>
      <c r="T29" s="1036" t="s">
        <v>134</v>
      </c>
      <c r="U29" s="1037" t="s">
        <v>135</v>
      </c>
      <c r="V29" s="64"/>
      <c r="W29" s="1036" t="s">
        <v>133</v>
      </c>
      <c r="X29" s="1036" t="s">
        <v>134</v>
      </c>
      <c r="Y29" s="1037" t="s">
        <v>135</v>
      </c>
      <c r="AA29" s="1520"/>
      <c r="AB29" s="1098"/>
      <c r="AC29" s="167"/>
      <c r="AD29" s="1105"/>
      <c r="AE29" s="153"/>
      <c r="AF29" s="167"/>
      <c r="AG29" s="167"/>
      <c r="AH29" s="1105"/>
      <c r="AI29" s="1501"/>
      <c r="AJ29" s="680"/>
      <c r="AK29" s="153"/>
      <c r="AL29" s="261"/>
      <c r="AM29" s="153"/>
      <c r="AN29" s="167"/>
      <c r="AO29" s="167"/>
      <c r="AP29" s="167"/>
      <c r="AQ29" s="167"/>
      <c r="AR29" s="167"/>
      <c r="AS29" s="148"/>
      <c r="AT29" s="167"/>
      <c r="AU29" s="167"/>
      <c r="AV29" s="167"/>
      <c r="AW29" s="167"/>
      <c r="AX29" s="167"/>
      <c r="AY29" s="167"/>
      <c r="AZ29" s="188"/>
      <c r="BA29" s="153"/>
      <c r="BB29" s="137"/>
      <c r="BC29" s="167"/>
      <c r="BD29" s="309"/>
      <c r="BE29" s="153"/>
      <c r="BF29" s="137"/>
      <c r="BG29" s="167"/>
      <c r="BH29" s="167"/>
      <c r="BI29" s="167"/>
      <c r="BJ29" s="167"/>
    </row>
    <row r="30" spans="2:62" ht="15.75" customHeight="1">
      <c r="B30" s="1865" t="s">
        <v>305</v>
      </c>
      <c r="C30" s="573" t="s">
        <v>665</v>
      </c>
      <c r="D30" s="1866">
        <v>60</v>
      </c>
      <c r="E30" s="512" t="s">
        <v>678</v>
      </c>
      <c r="F30" s="584">
        <v>20</v>
      </c>
      <c r="G30" s="696">
        <v>20</v>
      </c>
      <c r="H30" s="227" t="s">
        <v>232</v>
      </c>
      <c r="I30" s="226">
        <v>122.67</v>
      </c>
      <c r="J30" s="979">
        <v>86</v>
      </c>
      <c r="K30" s="225" t="s">
        <v>110</v>
      </c>
      <c r="L30" s="226">
        <v>4.9000000000000004</v>
      </c>
      <c r="M30" s="237">
        <v>4.9000000000000004</v>
      </c>
      <c r="N30" s="1430"/>
      <c r="O30" s="1038" t="s">
        <v>521</v>
      </c>
      <c r="P30" s="1039">
        <f>D37</f>
        <v>30</v>
      </c>
      <c r="Q30" s="1128">
        <f>D37</f>
        <v>30</v>
      </c>
      <c r="R30" s="9"/>
      <c r="S30" s="1044" t="s">
        <v>98</v>
      </c>
      <c r="T30" s="1039">
        <f>F33+I42+L37</f>
        <v>8</v>
      </c>
      <c r="U30" s="1158">
        <f>G33+M37+J42</f>
        <v>8</v>
      </c>
      <c r="V30" s="9"/>
      <c r="W30" s="1157" t="s">
        <v>522</v>
      </c>
      <c r="X30" s="1157"/>
      <c r="Y30" s="1157"/>
      <c r="AA30" s="250"/>
      <c r="AB30" s="1098"/>
      <c r="AC30" s="167"/>
      <c r="AD30" s="1106"/>
      <c r="AE30" s="167"/>
      <c r="AF30" s="1105"/>
      <c r="AG30" s="137"/>
      <c r="AH30" s="1105"/>
      <c r="AI30" s="1501"/>
      <c r="AJ30" s="186"/>
      <c r="AK30" s="153"/>
      <c r="AL30" s="148"/>
      <c r="AM30" s="167"/>
      <c r="AN30" s="167"/>
      <c r="AO30" s="167"/>
      <c r="AP30" s="167"/>
      <c r="AQ30" s="167"/>
      <c r="AR30" s="167"/>
      <c r="AS30" s="148"/>
      <c r="AT30" s="167"/>
      <c r="AU30" s="167"/>
      <c r="AV30" s="167"/>
      <c r="AW30" s="167"/>
      <c r="AX30" s="167"/>
      <c r="AY30" s="167"/>
      <c r="AZ30" s="187"/>
      <c r="BA30" s="153"/>
      <c r="BB30" s="137"/>
      <c r="BC30" s="167"/>
      <c r="BD30" s="188"/>
      <c r="BE30" s="153"/>
      <c r="BF30" s="137"/>
      <c r="BG30" s="167"/>
      <c r="BH30" s="167"/>
      <c r="BI30" s="167"/>
      <c r="BJ30" s="167"/>
    </row>
    <row r="31" spans="2:62" ht="12.75" customHeight="1">
      <c r="B31" s="474"/>
      <c r="C31" s="1891" t="s">
        <v>666</v>
      </c>
      <c r="D31" s="1867"/>
      <c r="E31" s="512" t="s">
        <v>86</v>
      </c>
      <c r="F31" s="584">
        <v>10</v>
      </c>
      <c r="G31" s="696">
        <v>8</v>
      </c>
      <c r="H31" s="512" t="s">
        <v>175</v>
      </c>
      <c r="I31" s="550">
        <v>20</v>
      </c>
      <c r="J31" s="548">
        <v>18</v>
      </c>
      <c r="K31" s="549" t="s">
        <v>118</v>
      </c>
      <c r="L31" s="558">
        <v>2</v>
      </c>
      <c r="M31" s="551">
        <v>2</v>
      </c>
      <c r="N31" s="1430"/>
      <c r="O31" s="1042" t="s">
        <v>523</v>
      </c>
      <c r="P31" s="1043">
        <f>D36</f>
        <v>50</v>
      </c>
      <c r="Q31" s="1126">
        <f>D36</f>
        <v>50</v>
      </c>
      <c r="R31" s="9"/>
      <c r="S31" s="598" t="s">
        <v>103</v>
      </c>
      <c r="T31" s="1043">
        <f>I36+L41</f>
        <v>11.2</v>
      </c>
      <c r="U31" s="1113">
        <f>J36+M41</f>
        <v>11.2</v>
      </c>
      <c r="V31" s="9"/>
      <c r="W31" s="1045" t="s">
        <v>246</v>
      </c>
      <c r="X31" s="1043">
        <f>L40</f>
        <v>42.6</v>
      </c>
      <c r="Y31" s="1152">
        <f>M40</f>
        <v>34.200000000000003</v>
      </c>
      <c r="AA31" s="164"/>
      <c r="AB31" s="167"/>
      <c r="AC31" s="217"/>
      <c r="AD31" s="167"/>
      <c r="AE31" s="153"/>
      <c r="AF31" s="1105"/>
      <c r="AG31" s="164"/>
      <c r="AH31" s="1105"/>
      <c r="AI31" s="1501"/>
      <c r="AJ31" s="1028"/>
      <c r="AK31" s="841"/>
      <c r="AL31" s="910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86"/>
      <c r="BA31" s="153"/>
      <c r="BB31" s="136"/>
      <c r="BC31" s="167"/>
      <c r="BD31" s="186"/>
      <c r="BE31" s="153"/>
      <c r="BF31" s="137"/>
      <c r="BG31" s="167"/>
      <c r="BH31" s="167"/>
      <c r="BI31" s="167"/>
      <c r="BJ31" s="167"/>
    </row>
    <row r="32" spans="2:62" ht="15.75" customHeight="1">
      <c r="B32" s="530" t="s">
        <v>237</v>
      </c>
      <c r="C32" s="531" t="s">
        <v>236</v>
      </c>
      <c r="D32" s="478" t="s">
        <v>278</v>
      </c>
      <c r="E32" s="512" t="s">
        <v>175</v>
      </c>
      <c r="F32" s="584">
        <v>9.6</v>
      </c>
      <c r="G32" s="696">
        <v>8</v>
      </c>
      <c r="H32" s="532" t="s">
        <v>235</v>
      </c>
      <c r="I32" s="584">
        <v>2</v>
      </c>
      <c r="J32" s="985">
        <v>2</v>
      </c>
      <c r="K32" s="549" t="s">
        <v>95</v>
      </c>
      <c r="L32" s="550">
        <v>1.38</v>
      </c>
      <c r="M32" s="567">
        <v>1.38</v>
      </c>
      <c r="N32" s="1430"/>
      <c r="O32" s="1042" t="s">
        <v>95</v>
      </c>
      <c r="P32" s="1043">
        <f>L32+L46</f>
        <v>1.68</v>
      </c>
      <c r="Q32" s="1119">
        <f>M32+M46</f>
        <v>1.68</v>
      </c>
      <c r="R32" s="9"/>
      <c r="S32" s="1083" t="s">
        <v>485</v>
      </c>
      <c r="T32" s="1134">
        <f>U32/1000/0.04</f>
        <v>0.1</v>
      </c>
      <c r="U32" s="1153">
        <f>J34</f>
        <v>4</v>
      </c>
      <c r="V32" s="9"/>
      <c r="W32" s="1045" t="s">
        <v>118</v>
      </c>
      <c r="X32" s="1123">
        <f>L31+L42</f>
        <v>3.8</v>
      </c>
      <c r="Y32" s="1139">
        <f>M31+M42</f>
        <v>3.8</v>
      </c>
      <c r="AA32" s="164"/>
      <c r="AB32" s="1098"/>
      <c r="AC32" s="217"/>
      <c r="AD32" s="167"/>
      <c r="AE32" s="153"/>
      <c r="AF32" s="1105"/>
      <c r="AG32" s="164"/>
      <c r="AH32" s="1105"/>
      <c r="AI32" s="1501"/>
      <c r="AJ32" s="202"/>
      <c r="AK32" s="841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86"/>
      <c r="BA32" s="153"/>
      <c r="BB32" s="137"/>
      <c r="BC32" s="167"/>
      <c r="BD32" s="186"/>
      <c r="BE32" s="153"/>
      <c r="BF32" s="137"/>
      <c r="BG32" s="167"/>
      <c r="BH32" s="167"/>
      <c r="BI32" s="167"/>
      <c r="BJ32" s="167"/>
    </row>
    <row r="33" spans="2:62">
      <c r="B33" s="586" t="s">
        <v>242</v>
      </c>
      <c r="C33" s="537" t="s">
        <v>618</v>
      </c>
      <c r="D33" s="1892" t="s">
        <v>617</v>
      </c>
      <c r="E33" s="512" t="s">
        <v>98</v>
      </c>
      <c r="F33" s="584">
        <v>4</v>
      </c>
      <c r="G33" s="696">
        <v>4</v>
      </c>
      <c r="H33" s="543" t="s">
        <v>96</v>
      </c>
      <c r="I33" s="388">
        <v>8</v>
      </c>
      <c r="J33" s="443">
        <v>8</v>
      </c>
      <c r="K33" s="482" t="s">
        <v>97</v>
      </c>
      <c r="L33" s="584">
        <v>13.8</v>
      </c>
      <c r="M33" s="696">
        <v>13.8</v>
      </c>
      <c r="N33" s="1430"/>
      <c r="O33" s="1042" t="s">
        <v>678</v>
      </c>
      <c r="P33" s="1043">
        <f>F30</f>
        <v>20</v>
      </c>
      <c r="Q33" s="1119">
        <f>G30</f>
        <v>20</v>
      </c>
      <c r="R33" s="9"/>
      <c r="S33" s="585" t="s">
        <v>65</v>
      </c>
      <c r="T33" s="585">
        <f>F42+L47</f>
        <v>10.9</v>
      </c>
      <c r="U33" s="1113">
        <f>G42+M47</f>
        <v>10.9</v>
      </c>
      <c r="V33" s="9"/>
      <c r="W33" s="1046" t="s">
        <v>527</v>
      </c>
      <c r="X33" s="1207">
        <f>I32</f>
        <v>2</v>
      </c>
      <c r="Y33" s="1139">
        <f>J32</f>
        <v>2</v>
      </c>
      <c r="AA33" s="170"/>
      <c r="AB33" s="1099"/>
      <c r="AC33" s="217"/>
      <c r="AD33" s="167"/>
      <c r="AE33" s="153"/>
      <c r="AF33" s="1105"/>
      <c r="AG33" s="164"/>
      <c r="AH33" s="1105"/>
      <c r="AI33" s="1501"/>
      <c r="AJ33" s="186"/>
      <c r="AK33" s="153"/>
      <c r="AL33" s="148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</row>
    <row r="34" spans="2:62" ht="15.6">
      <c r="B34" s="477" t="s">
        <v>250</v>
      </c>
      <c r="C34" s="681" t="s">
        <v>619</v>
      </c>
      <c r="D34" s="167"/>
      <c r="E34" s="456" t="s">
        <v>455</v>
      </c>
      <c r="F34" s="577">
        <v>8.0000000000000002E-3</v>
      </c>
      <c r="G34" s="578">
        <v>8.0000000000000002E-3</v>
      </c>
      <c r="H34" s="532" t="s">
        <v>448</v>
      </c>
      <c r="I34" s="558" t="s">
        <v>265</v>
      </c>
      <c r="J34" s="548">
        <v>4</v>
      </c>
      <c r="K34" s="917" t="s">
        <v>455</v>
      </c>
      <c r="L34" s="550">
        <v>4.0000000000000002E-4</v>
      </c>
      <c r="M34" s="567">
        <v>4.0000000000000002E-4</v>
      </c>
      <c r="N34" s="1430"/>
      <c r="O34" s="516" t="s">
        <v>60</v>
      </c>
      <c r="P34" s="1054">
        <f>I40</f>
        <v>140.4</v>
      </c>
      <c r="Q34" s="1127">
        <f>J40</f>
        <v>105.6</v>
      </c>
      <c r="R34" s="9"/>
      <c r="S34" s="585" t="s">
        <v>91</v>
      </c>
      <c r="T34" s="601">
        <f>D38</f>
        <v>20</v>
      </c>
      <c r="U34" s="1113">
        <f>D38</f>
        <v>20</v>
      </c>
      <c r="V34" s="9"/>
      <c r="W34" s="1046" t="s">
        <v>101</v>
      </c>
      <c r="X34" s="1043">
        <f>F32+I31+L36+L44</f>
        <v>35.86</v>
      </c>
      <c r="Y34" s="1140">
        <f>G32+J31+M36+M44</f>
        <v>31.2</v>
      </c>
      <c r="AA34" s="170"/>
      <c r="AB34" s="1100"/>
      <c r="AC34" s="217"/>
      <c r="AD34" s="167"/>
      <c r="AE34" s="153"/>
      <c r="AF34" s="167"/>
      <c r="AG34" s="153"/>
      <c r="AH34" s="1105"/>
      <c r="AI34" s="167"/>
      <c r="AJ34" s="189"/>
      <c r="AK34" s="153"/>
      <c r="AL34" s="148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93"/>
      <c r="BA34" s="167"/>
      <c r="BB34" s="185"/>
      <c r="BC34" s="167"/>
      <c r="BD34" s="193"/>
      <c r="BE34" s="167"/>
      <c r="BF34" s="167"/>
      <c r="BG34" s="167"/>
      <c r="BH34" s="167"/>
      <c r="BI34" s="167"/>
      <c r="BJ34" s="167"/>
    </row>
    <row r="35" spans="2:62" ht="15" customHeight="1">
      <c r="B35" s="533" t="s">
        <v>171</v>
      </c>
      <c r="C35" s="531" t="s">
        <v>170</v>
      </c>
      <c r="D35" s="478">
        <v>200</v>
      </c>
      <c r="E35" s="513" t="s">
        <v>99</v>
      </c>
      <c r="F35" s="926">
        <v>0.7</v>
      </c>
      <c r="G35" s="927">
        <v>0.7</v>
      </c>
      <c r="H35" s="512" t="s">
        <v>123</v>
      </c>
      <c r="I35" s="972">
        <v>12</v>
      </c>
      <c r="J35" s="1627">
        <v>12</v>
      </c>
      <c r="K35" s="549" t="s">
        <v>99</v>
      </c>
      <c r="L35" s="558">
        <v>0.2</v>
      </c>
      <c r="M35" s="567">
        <v>0.2</v>
      </c>
      <c r="N35" s="1430"/>
      <c r="O35" s="1042" t="s">
        <v>525</v>
      </c>
      <c r="P35" s="1131">
        <f>X37</f>
        <v>165.95999999999998</v>
      </c>
      <c r="Q35" s="1127">
        <f>Y37</f>
        <v>139.94999999999999</v>
      </c>
      <c r="R35" s="9"/>
      <c r="S35" s="224" t="s">
        <v>205</v>
      </c>
      <c r="T35" s="601">
        <f>F41</f>
        <v>3.5</v>
      </c>
      <c r="U35" s="1112">
        <f>G41</f>
        <v>3.5</v>
      </c>
      <c r="V35" s="9"/>
      <c r="W35" s="1046" t="s">
        <v>86</v>
      </c>
      <c r="X35" s="1043">
        <f>F31+L43</f>
        <v>10.9</v>
      </c>
      <c r="Y35" s="1139">
        <f>G31+M43</f>
        <v>8.75</v>
      </c>
      <c r="AA35" s="164"/>
      <c r="AB35" s="1099"/>
      <c r="AC35" s="217"/>
      <c r="AD35" s="1105"/>
      <c r="AE35" s="153"/>
      <c r="AF35" s="167"/>
      <c r="AG35" s="153"/>
      <c r="AH35" s="1105"/>
      <c r="AI35" s="540"/>
      <c r="AJ35" s="189"/>
      <c r="AK35" s="153"/>
      <c r="AL35" s="148"/>
      <c r="AM35" s="284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202"/>
      <c r="BA35" s="153"/>
      <c r="BB35" s="546"/>
      <c r="BC35" s="167"/>
      <c r="BD35" s="202"/>
      <c r="BE35" s="153"/>
      <c r="BF35" s="181"/>
      <c r="BG35" s="167"/>
      <c r="BH35" s="167"/>
      <c r="BI35" s="167"/>
      <c r="BJ35" s="167"/>
    </row>
    <row r="36" spans="2:62">
      <c r="B36" s="149" t="s">
        <v>10</v>
      </c>
      <c r="C36" s="150" t="s">
        <v>11</v>
      </c>
      <c r="D36" s="137">
        <v>50</v>
      </c>
      <c r="E36" s="543" t="s">
        <v>97</v>
      </c>
      <c r="F36" s="388">
        <v>200</v>
      </c>
      <c r="G36" s="544">
        <v>200</v>
      </c>
      <c r="H36" s="543" t="s">
        <v>103</v>
      </c>
      <c r="I36" s="542">
        <v>10</v>
      </c>
      <c r="J36" s="1365">
        <v>10</v>
      </c>
      <c r="K36" s="399" t="s">
        <v>458</v>
      </c>
      <c r="L36" s="550">
        <v>4.76</v>
      </c>
      <c r="M36" s="567">
        <v>4</v>
      </c>
      <c r="N36" s="1430"/>
      <c r="O36" s="512" t="s">
        <v>100</v>
      </c>
      <c r="P36" s="1123">
        <f>F37</f>
        <v>5.89</v>
      </c>
      <c r="Q36" s="1109">
        <f>G37</f>
        <v>5</v>
      </c>
      <c r="R36" s="9"/>
      <c r="S36" s="598" t="s">
        <v>68</v>
      </c>
      <c r="T36" s="1043">
        <f>F35+L35</f>
        <v>0.89999999999999991</v>
      </c>
      <c r="U36" s="1113">
        <f>G35+M35</f>
        <v>0.89999999999999991</v>
      </c>
      <c r="V36" s="9"/>
      <c r="W36" s="1559" t="s">
        <v>536</v>
      </c>
      <c r="X36" s="1123">
        <f>F46</f>
        <v>70.8</v>
      </c>
      <c r="Y36" s="1144">
        <f>G46</f>
        <v>60</v>
      </c>
      <c r="AA36" s="170"/>
      <c r="AB36" s="167"/>
      <c r="AC36" s="153"/>
      <c r="AD36" s="167"/>
      <c r="AE36" s="153"/>
      <c r="AF36" s="167"/>
      <c r="AG36" s="153"/>
      <c r="AH36" s="1105"/>
      <c r="AI36" s="1501"/>
      <c r="AJ36" s="167"/>
      <c r="AK36" s="153"/>
      <c r="AL36" s="148"/>
      <c r="AM36" s="266"/>
      <c r="AN36" s="167"/>
      <c r="AO36" s="167"/>
      <c r="AP36" s="167"/>
      <c r="AQ36" s="289"/>
      <c r="AR36" s="290"/>
      <c r="AS36" s="284"/>
      <c r="AT36" s="167"/>
      <c r="AU36" s="167"/>
      <c r="AV36" s="167"/>
      <c r="AW36" s="167"/>
      <c r="AX36" s="167"/>
      <c r="AY36" s="167"/>
      <c r="AZ36" s="190"/>
      <c r="BA36" s="153"/>
      <c r="BB36" s="137"/>
      <c r="BC36" s="167"/>
      <c r="BD36" s="190"/>
      <c r="BE36" s="153"/>
      <c r="BF36" s="148"/>
      <c r="BG36" s="167"/>
      <c r="BH36" s="167"/>
      <c r="BI36" s="167"/>
      <c r="BJ36" s="167"/>
    </row>
    <row r="37" spans="2:62" ht="15" thickBot="1">
      <c r="B37" s="382" t="s">
        <v>10</v>
      </c>
      <c r="C37" s="531" t="s">
        <v>510</v>
      </c>
      <c r="D37" s="592">
        <v>30</v>
      </c>
      <c r="E37" s="519" t="s">
        <v>100</v>
      </c>
      <c r="F37" s="520">
        <v>5.89</v>
      </c>
      <c r="G37" s="524">
        <v>5</v>
      </c>
      <c r="H37" s="1628"/>
      <c r="I37" s="1629"/>
      <c r="J37" s="1630"/>
      <c r="K37" s="582" t="s">
        <v>98</v>
      </c>
      <c r="L37" s="520">
        <v>0.4</v>
      </c>
      <c r="M37" s="521">
        <v>0.4</v>
      </c>
      <c r="N37" s="1430"/>
      <c r="O37" s="1042" t="s">
        <v>528</v>
      </c>
      <c r="P37" s="1043">
        <f>I30</f>
        <v>122.67</v>
      </c>
      <c r="Q37" s="1119">
        <f>J30</f>
        <v>86</v>
      </c>
      <c r="R37" s="9"/>
      <c r="S37" s="988" t="s">
        <v>492</v>
      </c>
      <c r="T37" s="1043">
        <f>T38+T39</f>
        <v>3.78E-2</v>
      </c>
      <c r="U37" s="1113">
        <f>U38+U39</f>
        <v>3.78E-2</v>
      </c>
      <c r="V37" s="9"/>
      <c r="W37" s="1049" t="s">
        <v>526</v>
      </c>
      <c r="X37" s="1084">
        <f>SUM(X31:X36)</f>
        <v>165.95999999999998</v>
      </c>
      <c r="Y37" s="1156">
        <f>SUM(Y31:Y36)</f>
        <v>139.94999999999999</v>
      </c>
      <c r="AA37" s="170"/>
      <c r="AB37" s="1099"/>
      <c r="AC37" s="217"/>
      <c r="AD37" s="167"/>
      <c r="AE37" s="153"/>
      <c r="AF37" s="167"/>
      <c r="AG37" s="153"/>
      <c r="AH37" s="1105"/>
      <c r="AI37" s="1501"/>
      <c r="AJ37" s="167"/>
      <c r="AK37" s="153"/>
      <c r="AL37" s="148"/>
      <c r="AM37" s="266"/>
      <c r="AN37" s="153"/>
      <c r="AO37" s="148"/>
      <c r="AP37" s="266"/>
      <c r="AQ37" s="153"/>
      <c r="AR37" s="166"/>
      <c r="AS37" s="446"/>
      <c r="AT37" s="167"/>
      <c r="AU37" s="167"/>
      <c r="AV37" s="167"/>
      <c r="AW37" s="167"/>
      <c r="AX37" s="167"/>
      <c r="AY37" s="167"/>
      <c r="AZ37" s="186"/>
      <c r="BA37" s="153"/>
      <c r="BB37" s="137"/>
      <c r="BC37" s="167"/>
      <c r="BD37" s="186"/>
      <c r="BE37" s="153"/>
      <c r="BF37" s="148"/>
      <c r="BG37" s="167"/>
      <c r="BH37" s="167"/>
      <c r="BI37" s="167"/>
      <c r="BJ37" s="167"/>
    </row>
    <row r="38" spans="2:62" ht="15" thickBot="1">
      <c r="B38" s="580" t="s">
        <v>10</v>
      </c>
      <c r="C38" s="531" t="s">
        <v>416</v>
      </c>
      <c r="D38" s="478">
        <v>20</v>
      </c>
      <c r="E38" s="182" t="s">
        <v>170</v>
      </c>
      <c r="F38" s="196"/>
      <c r="G38" s="179"/>
      <c r="H38" s="195" t="s">
        <v>243</v>
      </c>
      <c r="I38" s="449"/>
      <c r="J38" s="449"/>
      <c r="K38" s="1631" t="s">
        <v>624</v>
      </c>
      <c r="L38" s="196"/>
      <c r="M38" s="179"/>
      <c r="N38" s="1430"/>
      <c r="O38" s="1042" t="s">
        <v>75</v>
      </c>
      <c r="P38" s="1052">
        <f>F40+I33+I41</f>
        <v>227.2</v>
      </c>
      <c r="Q38" s="1133">
        <f>J33+J41+G40</f>
        <v>226</v>
      </c>
      <c r="R38" s="9"/>
      <c r="S38" s="1149" t="s">
        <v>455</v>
      </c>
      <c r="T38" s="1150">
        <f>F34+L34+L45</f>
        <v>1.0799999999999999E-2</v>
      </c>
      <c r="U38" s="1151">
        <f>G34+M34+M45</f>
        <v>1.0799999999999999E-2</v>
      </c>
      <c r="V38" s="9"/>
      <c r="W38" s="9"/>
      <c r="X38" s="9"/>
      <c r="Y38" s="67"/>
      <c r="AA38" s="170"/>
      <c r="AB38" s="1101"/>
      <c r="AC38" s="217"/>
      <c r="AD38" s="1105"/>
      <c r="AE38" s="153"/>
      <c r="AF38" s="167"/>
      <c r="AG38" s="153"/>
      <c r="AH38" s="1105"/>
      <c r="AI38" s="1501"/>
      <c r="AJ38" s="167"/>
      <c r="AK38" s="153"/>
      <c r="AL38" s="148"/>
      <c r="AM38" s="266"/>
      <c r="AN38" s="153"/>
      <c r="AO38" s="148"/>
      <c r="AP38" s="266"/>
      <c r="AQ38" s="153"/>
      <c r="AR38" s="166"/>
      <c r="AS38" s="446"/>
      <c r="AT38" s="167"/>
      <c r="AU38" s="167"/>
      <c r="AV38" s="167"/>
      <c r="AW38" s="167"/>
      <c r="AX38" s="167"/>
      <c r="AY38" s="167"/>
      <c r="AZ38" s="186"/>
      <c r="BA38" s="153"/>
      <c r="BB38" s="137"/>
      <c r="BC38" s="167"/>
      <c r="BD38" s="186"/>
      <c r="BE38" s="153"/>
      <c r="BF38" s="148"/>
      <c r="BG38" s="167"/>
      <c r="BH38" s="167"/>
      <c r="BI38" s="167"/>
      <c r="BJ38" s="167"/>
    </row>
    <row r="39" spans="2:62" ht="15" thickBot="1">
      <c r="B39" s="156"/>
      <c r="C39" s="159"/>
      <c r="D39" s="167"/>
      <c r="E39" s="303" t="s">
        <v>133</v>
      </c>
      <c r="F39" s="285" t="s">
        <v>134</v>
      </c>
      <c r="G39" s="286" t="s">
        <v>135</v>
      </c>
      <c r="H39" s="289" t="s">
        <v>133</v>
      </c>
      <c r="I39" s="283" t="s">
        <v>134</v>
      </c>
      <c r="J39" s="304" t="s">
        <v>135</v>
      </c>
      <c r="K39" s="424" t="s">
        <v>133</v>
      </c>
      <c r="L39" s="283" t="s">
        <v>134</v>
      </c>
      <c r="M39" s="304" t="s">
        <v>135</v>
      </c>
      <c r="N39" s="1430"/>
      <c r="O39" s="1042" t="s">
        <v>85</v>
      </c>
      <c r="P39" s="1043">
        <f>L30</f>
        <v>4.9000000000000004</v>
      </c>
      <c r="Q39" s="1113">
        <f>M30</f>
        <v>4.9000000000000004</v>
      </c>
      <c r="R39" s="30"/>
      <c r="S39" s="1332" t="s">
        <v>206</v>
      </c>
      <c r="T39" s="1351">
        <f>L48</f>
        <v>2.7E-2</v>
      </c>
      <c r="U39" s="1352">
        <f>M48</f>
        <v>2.7E-2</v>
      </c>
      <c r="V39" s="30"/>
      <c r="W39" s="585" t="s">
        <v>97</v>
      </c>
      <c r="X39" s="601">
        <f>F36+F43+L33</f>
        <v>233.8</v>
      </c>
      <c r="Y39" s="1154">
        <f>G36+F43+L33</f>
        <v>233.8</v>
      </c>
      <c r="AA39" s="170"/>
      <c r="AB39" s="167"/>
      <c r="AC39" s="178"/>
      <c r="AD39" s="1105"/>
      <c r="AE39" s="153"/>
      <c r="AF39" s="167"/>
      <c r="AG39" s="153"/>
      <c r="AH39" s="1105"/>
      <c r="AI39" s="1501"/>
      <c r="AJ39" s="167"/>
      <c r="AK39" s="153"/>
      <c r="AL39" s="148"/>
      <c r="AM39" s="266"/>
      <c r="AN39" s="153"/>
      <c r="AO39" s="915"/>
      <c r="AP39" s="916"/>
      <c r="AQ39" s="153"/>
      <c r="AR39" s="166"/>
      <c r="AS39" s="446"/>
      <c r="AT39" s="167"/>
      <c r="AU39" s="167"/>
      <c r="AV39" s="167"/>
      <c r="AW39" s="167"/>
      <c r="AX39" s="167"/>
      <c r="AY39" s="167"/>
      <c r="AZ39" s="189"/>
      <c r="BA39" s="153"/>
      <c r="BB39" s="137"/>
      <c r="BC39" s="167"/>
      <c r="BD39" s="186"/>
      <c r="BE39" s="153"/>
      <c r="BF39" s="148"/>
      <c r="BG39" s="167"/>
      <c r="BH39" s="167"/>
      <c r="BI39" s="167"/>
      <c r="BJ39" s="167"/>
    </row>
    <row r="40" spans="2:62" ht="15" thickBot="1">
      <c r="B40" s="156"/>
      <c r="C40" s="159"/>
      <c r="D40" s="167"/>
      <c r="E40" s="227" t="s">
        <v>75</v>
      </c>
      <c r="F40" s="233">
        <v>200</v>
      </c>
      <c r="G40" s="241">
        <v>200</v>
      </c>
      <c r="H40" s="227" t="s">
        <v>60</v>
      </c>
      <c r="I40" s="231">
        <v>140.4</v>
      </c>
      <c r="J40" s="986">
        <v>105.6</v>
      </c>
      <c r="K40" s="225" t="s">
        <v>246</v>
      </c>
      <c r="L40" s="243">
        <v>42.6</v>
      </c>
      <c r="M40" s="252">
        <v>34.200000000000003</v>
      </c>
      <c r="N40" s="1430"/>
      <c r="O40" s="9"/>
      <c r="P40" s="9"/>
      <c r="Q40" s="9"/>
      <c r="R40" s="9"/>
      <c r="S40" s="640" t="s">
        <v>123</v>
      </c>
      <c r="T40" s="1087">
        <f>I35</f>
        <v>12</v>
      </c>
      <c r="U40" s="1146">
        <f>J35</f>
        <v>12</v>
      </c>
      <c r="V40" s="9"/>
      <c r="W40" s="30"/>
      <c r="X40" s="30"/>
      <c r="Y40" s="70"/>
      <c r="AA40" s="170"/>
      <c r="AB40" s="167"/>
      <c r="AC40" s="217"/>
      <c r="AD40" s="1105"/>
      <c r="AE40" s="153"/>
      <c r="AF40" s="167"/>
      <c r="AG40" s="153"/>
      <c r="AH40" s="1105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</row>
    <row r="41" spans="2:62">
      <c r="B41" s="156"/>
      <c r="C41" s="159"/>
      <c r="D41" s="167"/>
      <c r="E41" s="593" t="s">
        <v>170</v>
      </c>
      <c r="F41" s="552">
        <v>3.5</v>
      </c>
      <c r="G41" s="555">
        <v>3.5</v>
      </c>
      <c r="H41" s="543" t="s">
        <v>96</v>
      </c>
      <c r="I41" s="542">
        <v>19.2</v>
      </c>
      <c r="J41" s="1365">
        <v>18</v>
      </c>
      <c r="K41" s="549" t="s">
        <v>103</v>
      </c>
      <c r="L41" s="584">
        <v>1.2</v>
      </c>
      <c r="M41" s="696">
        <v>1.2</v>
      </c>
      <c r="N41" s="1430"/>
      <c r="O41" s="186"/>
      <c r="P41" s="153"/>
      <c r="Q41" s="136"/>
      <c r="R41" s="9"/>
      <c r="S41" s="9"/>
      <c r="T41" s="9"/>
      <c r="U41" s="9"/>
      <c r="V41" s="9"/>
      <c r="W41" s="9"/>
      <c r="X41" s="9"/>
      <c r="Y41" s="9"/>
      <c r="AA41" s="170"/>
      <c r="AB41" s="1096"/>
      <c r="AC41" s="292"/>
      <c r="AD41" s="167"/>
      <c r="AE41" s="153"/>
      <c r="AF41" s="1105"/>
      <c r="AG41" s="153"/>
      <c r="AH41" s="1105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</row>
    <row r="42" spans="2:62">
      <c r="B42" s="156"/>
      <c r="C42" s="159"/>
      <c r="D42" s="167"/>
      <c r="E42" s="556" t="s">
        <v>65</v>
      </c>
      <c r="F42" s="557">
        <v>10</v>
      </c>
      <c r="G42" s="569">
        <v>10</v>
      </c>
      <c r="H42" s="512" t="s">
        <v>98</v>
      </c>
      <c r="I42" s="550">
        <v>3.6</v>
      </c>
      <c r="J42" s="561">
        <v>3.6</v>
      </c>
      <c r="K42" s="549" t="s">
        <v>622</v>
      </c>
      <c r="L42" s="550">
        <v>1.8</v>
      </c>
      <c r="M42" s="567">
        <v>1.8</v>
      </c>
      <c r="N42" s="1430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AA42" s="170"/>
      <c r="AB42" s="1102"/>
      <c r="AC42" s="217"/>
      <c r="AD42" s="1105"/>
      <c r="AE42" s="217"/>
      <c r="AF42" s="167"/>
      <c r="AG42" s="222"/>
      <c r="AH42" s="1105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</row>
    <row r="43" spans="2:62" ht="15" thickBot="1">
      <c r="B43" s="156"/>
      <c r="C43" s="159"/>
      <c r="D43" s="167"/>
      <c r="E43" s="519" t="s">
        <v>97</v>
      </c>
      <c r="F43" s="520">
        <v>20</v>
      </c>
      <c r="G43" s="521">
        <v>20</v>
      </c>
      <c r="H43" s="156"/>
      <c r="I43" s="167"/>
      <c r="J43" s="167"/>
      <c r="K43" s="917" t="s">
        <v>86</v>
      </c>
      <c r="L43" s="558">
        <v>0.9</v>
      </c>
      <c r="M43" s="567">
        <v>0.75</v>
      </c>
      <c r="N43" s="1430"/>
      <c r="AA43" s="170"/>
      <c r="AB43" s="1096"/>
      <c r="AC43" s="217"/>
      <c r="AD43" s="167"/>
      <c r="AE43" s="217"/>
      <c r="AF43" s="1105"/>
      <c r="AG43" s="167"/>
      <c r="AH43" s="1105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</row>
    <row r="44" spans="2:62" ht="15" thickBot="1">
      <c r="B44" s="156"/>
      <c r="C44" s="159"/>
      <c r="D44" s="167"/>
      <c r="E44" s="1868" t="s">
        <v>667</v>
      </c>
      <c r="F44" s="201"/>
      <c r="G44" s="179"/>
      <c r="H44" s="156"/>
      <c r="I44" s="167"/>
      <c r="J44" s="167"/>
      <c r="K44" s="917" t="s">
        <v>175</v>
      </c>
      <c r="L44" s="550">
        <v>1.5</v>
      </c>
      <c r="M44" s="567">
        <v>1.2</v>
      </c>
      <c r="N44" s="1430"/>
      <c r="O44" s="153"/>
      <c r="P44" s="507"/>
      <c r="Q44" s="574"/>
      <c r="R44" s="9"/>
      <c r="W44" s="42"/>
      <c r="X44" s="1125"/>
      <c r="Y44" s="1098"/>
      <c r="AA44" s="170"/>
      <c r="AB44" s="1096"/>
      <c r="AC44" s="217"/>
      <c r="AD44" s="1105"/>
      <c r="AE44" s="217"/>
      <c r="AF44" s="167"/>
      <c r="AG44" s="167"/>
      <c r="AH44" s="1105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</row>
    <row r="45" spans="2:62" ht="15" thickBot="1">
      <c r="B45" s="156"/>
      <c r="C45" s="159"/>
      <c r="D45" s="167"/>
      <c r="E45" s="412" t="s">
        <v>133</v>
      </c>
      <c r="F45" s="413" t="s">
        <v>134</v>
      </c>
      <c r="G45" s="1012" t="s">
        <v>135</v>
      </c>
      <c r="H45" s="1571"/>
      <c r="I45" s="166"/>
      <c r="J45" s="229"/>
      <c r="K45" s="917" t="s">
        <v>623</v>
      </c>
      <c r="L45" s="550">
        <v>2.3999999999999998E-3</v>
      </c>
      <c r="M45" s="567">
        <v>2.3999999999999998E-3</v>
      </c>
      <c r="N45" s="1430"/>
      <c r="O45" s="153"/>
      <c r="P45" s="148"/>
      <c r="Q45" s="266"/>
      <c r="R45" s="9"/>
      <c r="W45" s="42"/>
      <c r="X45" s="1339"/>
      <c r="Y45" s="1099"/>
      <c r="AA45" s="275"/>
      <c r="AB45" s="1098"/>
      <c r="AC45" s="153"/>
      <c r="AD45" s="167"/>
      <c r="AE45" s="217"/>
      <c r="AF45" s="1105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</row>
    <row r="46" spans="2:62">
      <c r="B46" s="156"/>
      <c r="C46" s="159"/>
      <c r="D46" s="167"/>
      <c r="E46" s="1632" t="s">
        <v>536</v>
      </c>
      <c r="F46" s="1910">
        <v>70.8</v>
      </c>
      <c r="G46" s="445">
        <v>60</v>
      </c>
      <c r="H46" s="167"/>
      <c r="I46" s="167"/>
      <c r="J46" s="167"/>
      <c r="K46" s="549" t="s">
        <v>95</v>
      </c>
      <c r="L46" s="550">
        <v>0.3</v>
      </c>
      <c r="M46" s="567">
        <v>0.3</v>
      </c>
      <c r="N46" s="126"/>
      <c r="O46" s="153"/>
      <c r="P46" s="148"/>
      <c r="Q46" s="255"/>
      <c r="R46" s="9"/>
      <c r="W46" s="1184"/>
      <c r="X46" s="565"/>
      <c r="Y46" s="1099"/>
      <c r="AA46" s="153"/>
      <c r="AB46" s="1096"/>
      <c r="AC46" s="1511"/>
      <c r="AD46" s="1105"/>
      <c r="AE46" s="217"/>
      <c r="AF46" s="167"/>
      <c r="AG46" s="167"/>
      <c r="AH46" s="1105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</row>
    <row r="47" spans="2:62">
      <c r="B47" s="156"/>
      <c r="C47" s="159"/>
      <c r="D47" s="167"/>
      <c r="E47" s="962" t="s">
        <v>685</v>
      </c>
      <c r="F47" s="963"/>
      <c r="G47" s="1911"/>
      <c r="H47" s="167"/>
      <c r="I47" s="167"/>
      <c r="J47" s="167"/>
      <c r="K47" s="560" t="s">
        <v>65</v>
      </c>
      <c r="L47" s="550">
        <v>0.9</v>
      </c>
      <c r="M47" s="555">
        <v>0.9</v>
      </c>
      <c r="N47" s="126"/>
      <c r="O47" s="9"/>
      <c r="P47" s="9"/>
      <c r="Q47" s="9"/>
      <c r="R47" s="9"/>
      <c r="W47" s="1184"/>
      <c r="X47" s="1125"/>
      <c r="Y47" s="1101"/>
      <c r="AA47" s="153"/>
      <c r="AB47" s="1103"/>
      <c r="AC47" s="1519"/>
      <c r="AD47" s="1105"/>
      <c r="AE47" s="153"/>
      <c r="AF47" s="1105"/>
      <c r="AG47" s="167"/>
      <c r="AH47" s="1105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</row>
    <row r="48" spans="2:62">
      <c r="B48" s="156"/>
      <c r="C48" s="159"/>
      <c r="D48" s="167"/>
      <c r="E48" s="1912"/>
      <c r="F48" s="468">
        <v>66</v>
      </c>
      <c r="G48" s="1913"/>
      <c r="H48" s="167"/>
      <c r="I48" s="167"/>
      <c r="J48" s="167"/>
      <c r="K48" s="560" t="s">
        <v>625</v>
      </c>
      <c r="L48" s="550">
        <v>2.7E-2</v>
      </c>
      <c r="M48" s="555">
        <v>2.7E-2</v>
      </c>
      <c r="N48" s="126"/>
      <c r="W48" s="1184"/>
      <c r="X48" s="1339"/>
      <c r="Y48" s="1099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</row>
    <row r="49" spans="2:62" ht="15" thickBot="1">
      <c r="B49" s="157"/>
      <c r="C49" s="364"/>
      <c r="D49" s="165"/>
      <c r="E49" s="157"/>
      <c r="F49" s="165"/>
      <c r="G49" s="158"/>
      <c r="H49" s="165"/>
      <c r="I49" s="165"/>
      <c r="J49" s="165"/>
      <c r="K49" s="582" t="s">
        <v>97</v>
      </c>
      <c r="L49" s="520">
        <v>0.873</v>
      </c>
      <c r="M49" s="521">
        <v>0.873</v>
      </c>
      <c r="N49" s="126"/>
      <c r="W49" s="1184"/>
      <c r="X49" s="1339"/>
      <c r="Y49" s="1099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</row>
    <row r="50" spans="2:62">
      <c r="C50" s="213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</row>
    <row r="51" spans="2:62">
      <c r="C51" s="213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</row>
    <row r="52" spans="2:62">
      <c r="C52" s="213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</row>
    <row r="53" spans="2:62">
      <c r="C53" s="213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</row>
    <row r="54" spans="2:62">
      <c r="C54" s="213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</row>
    <row r="55" spans="2:62">
      <c r="C55" s="213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</row>
    <row r="56" spans="2:62" ht="17.25" customHeight="1">
      <c r="C56" s="213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</row>
    <row r="57" spans="2:62" ht="16.5" customHeight="1">
      <c r="C57" s="213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</row>
    <row r="58" spans="2:62" ht="16.5" customHeight="1">
      <c r="C58" s="213"/>
      <c r="D58" s="126"/>
      <c r="E58" s="167"/>
      <c r="F58" s="167"/>
      <c r="G58" s="167"/>
      <c r="H58" s="126"/>
      <c r="I58" s="126"/>
      <c r="J58" s="126"/>
      <c r="K58" s="126"/>
      <c r="L58" s="126"/>
      <c r="M58" s="126"/>
      <c r="N58" s="1430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</row>
    <row r="59" spans="2:62" ht="15" customHeight="1">
      <c r="B59" s="909" t="s">
        <v>203</v>
      </c>
      <c r="C59" s="213"/>
      <c r="D59" s="126"/>
      <c r="E59" s="126"/>
      <c r="F59" s="209" t="s">
        <v>262</v>
      </c>
      <c r="G59" s="126"/>
      <c r="H59" s="126"/>
      <c r="I59" s="126"/>
      <c r="J59" s="126"/>
      <c r="K59" s="126"/>
      <c r="L59" s="126"/>
      <c r="M59" s="126"/>
      <c r="N59" s="1430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</row>
    <row r="60" spans="2:62" ht="15.75" customHeight="1">
      <c r="C60" s="213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430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</row>
    <row r="61" spans="2:62" ht="19.5" customHeight="1">
      <c r="C61" s="1562" t="s">
        <v>435</v>
      </c>
      <c r="D61" s="126"/>
      <c r="E61" s="126"/>
      <c r="F61" s="126"/>
      <c r="G61" s="210"/>
      <c r="H61" s="210"/>
      <c r="I61" s="210"/>
      <c r="J61" s="126"/>
      <c r="K61" s="1633" t="s">
        <v>437</v>
      </c>
      <c r="L61" s="210"/>
      <c r="M61" s="126"/>
      <c r="N61" s="1430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</row>
    <row r="62" spans="2:62">
      <c r="C62" s="213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430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</row>
    <row r="63" spans="2:62">
      <c r="B63" s="2" t="s">
        <v>132</v>
      </c>
      <c r="C63" s="210"/>
      <c r="D63" s="1634"/>
      <c r="E63" s="126"/>
      <c r="F63" s="1635" t="s">
        <v>453</v>
      </c>
      <c r="G63" s="126"/>
      <c r="H63" s="126"/>
      <c r="I63" s="212">
        <v>0.35</v>
      </c>
      <c r="J63" s="126"/>
      <c r="K63" s="126" t="s">
        <v>268</v>
      </c>
      <c r="L63" s="126"/>
      <c r="M63" s="126"/>
      <c r="N63" s="1430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</row>
    <row r="64" spans="2:62" ht="15" thickBot="1">
      <c r="C64" s="213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430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</row>
    <row r="65" spans="2:62" ht="16.2" thickBot="1">
      <c r="B65" s="944" t="s">
        <v>461</v>
      </c>
      <c r="C65" s="180"/>
      <c r="D65" s="175"/>
      <c r="E65" s="1636" t="s">
        <v>269</v>
      </c>
      <c r="F65" s="1637"/>
      <c r="G65" s="180"/>
      <c r="H65" s="307" t="s">
        <v>104</v>
      </c>
      <c r="I65" s="695"/>
      <c r="J65" s="175"/>
      <c r="K65" s="882" t="s">
        <v>264</v>
      </c>
      <c r="L65" s="196"/>
      <c r="M65" s="179"/>
      <c r="N65" s="1677"/>
      <c r="O65" s="1031" t="s">
        <v>209</v>
      </c>
      <c r="P65" s="1032"/>
      <c r="Q65" s="1032"/>
      <c r="R65" s="930"/>
      <c r="S65" s="36"/>
      <c r="T65" s="36"/>
      <c r="U65" s="36"/>
      <c r="V65" s="36"/>
      <c r="W65" s="36"/>
      <c r="X65" s="36"/>
      <c r="Y65" s="40"/>
      <c r="AA65" s="1520"/>
      <c r="AB65" s="1098"/>
      <c r="AC65" s="167"/>
      <c r="AD65" s="1105"/>
      <c r="AE65" s="217"/>
      <c r="AF65" s="167"/>
      <c r="AG65" s="153"/>
      <c r="AH65" s="1106"/>
      <c r="AI65" s="1501"/>
      <c r="AJ65" s="167"/>
      <c r="AK65" s="153"/>
      <c r="AL65" s="148"/>
      <c r="AM65" s="266"/>
      <c r="AN65" s="153"/>
      <c r="AO65" s="405"/>
      <c r="AP65" s="446"/>
      <c r="AQ65" s="153"/>
      <c r="AR65" s="166"/>
      <c r="AS65" s="229"/>
      <c r="AT65" s="167"/>
      <c r="AU65" s="167"/>
      <c r="AV65" s="167"/>
      <c r="AW65" s="217"/>
      <c r="AX65" s="186"/>
      <c r="AY65" s="167"/>
      <c r="AZ65" s="189"/>
      <c r="BA65" s="153"/>
      <c r="BB65" s="137"/>
      <c r="BC65" s="167"/>
      <c r="BD65" s="187"/>
      <c r="BE65" s="153"/>
      <c r="BF65" s="148"/>
      <c r="BG65" s="167"/>
      <c r="BH65" s="167"/>
      <c r="BI65" s="167"/>
      <c r="BJ65" s="167"/>
    </row>
    <row r="66" spans="2:62" ht="15" thickBot="1">
      <c r="B66" s="978" t="s">
        <v>270</v>
      </c>
      <c r="C66" s="146" t="s">
        <v>450</v>
      </c>
      <c r="D66" s="1550">
        <v>200</v>
      </c>
      <c r="E66" s="460" t="s">
        <v>133</v>
      </c>
      <c r="F66" s="285" t="s">
        <v>134</v>
      </c>
      <c r="G66" s="286" t="s">
        <v>135</v>
      </c>
      <c r="H66" s="1638" t="s">
        <v>327</v>
      </c>
      <c r="I66" s="165"/>
      <c r="J66" s="158"/>
      <c r="K66" s="303" t="s">
        <v>133</v>
      </c>
      <c r="L66" s="285" t="s">
        <v>134</v>
      </c>
      <c r="M66" s="286" t="s">
        <v>135</v>
      </c>
      <c r="N66" s="1430"/>
      <c r="O66" s="1088" t="s">
        <v>133</v>
      </c>
      <c r="P66" s="1089" t="s">
        <v>134</v>
      </c>
      <c r="Q66" s="1090" t="s">
        <v>135</v>
      </c>
      <c r="R66" s="64"/>
      <c r="S66" s="1036" t="s">
        <v>133</v>
      </c>
      <c r="T66" s="1036" t="s">
        <v>134</v>
      </c>
      <c r="U66" s="1092" t="s">
        <v>135</v>
      </c>
      <c r="V66" s="64"/>
      <c r="W66" s="1036" t="s">
        <v>133</v>
      </c>
      <c r="X66" s="1036" t="s">
        <v>134</v>
      </c>
      <c r="Y66" s="1037" t="s">
        <v>135</v>
      </c>
      <c r="AA66" s="250"/>
      <c r="AB66" s="1098"/>
      <c r="AC66" s="167"/>
      <c r="AD66" s="1106"/>
      <c r="AE66" s="280"/>
      <c r="AF66" s="1105"/>
      <c r="AG66" s="137"/>
      <c r="AH66" s="1105"/>
      <c r="AI66" s="1501"/>
      <c r="AJ66" s="167"/>
      <c r="AK66" s="186"/>
      <c r="AL66" s="153"/>
      <c r="AM66" s="166"/>
      <c r="AN66" s="222"/>
      <c r="AO66" s="262"/>
      <c r="AP66" s="262"/>
      <c r="AQ66" s="222"/>
      <c r="AR66" s="262"/>
      <c r="AS66" s="262"/>
      <c r="AT66" s="167"/>
      <c r="AU66" s="167"/>
      <c r="AV66" s="167"/>
      <c r="AW66" s="217"/>
      <c r="AX66" s="186"/>
      <c r="AY66" s="167"/>
      <c r="AZ66" s="190"/>
      <c r="BA66" s="153"/>
      <c r="BB66" s="137"/>
      <c r="BC66" s="167"/>
      <c r="BD66" s="187"/>
      <c r="BE66" s="153"/>
      <c r="BF66" s="148"/>
      <c r="BG66" s="167"/>
      <c r="BH66" s="167"/>
      <c r="BI66" s="167"/>
      <c r="BJ66" s="167"/>
    </row>
    <row r="67" spans="2:62" ht="16.2" thickBot="1">
      <c r="B67" s="571" t="s">
        <v>106</v>
      </c>
      <c r="C67" s="573" t="s">
        <v>190</v>
      </c>
      <c r="D67" s="1020" t="s">
        <v>446</v>
      </c>
      <c r="E67" s="227" t="s">
        <v>159</v>
      </c>
      <c r="F67" s="235">
        <v>14</v>
      </c>
      <c r="G67" s="242">
        <v>14</v>
      </c>
      <c r="H67" s="411" t="s">
        <v>133</v>
      </c>
      <c r="I67" s="413" t="s">
        <v>134</v>
      </c>
      <c r="J67" s="418" t="s">
        <v>135</v>
      </c>
      <c r="K67" s="227" t="s">
        <v>109</v>
      </c>
      <c r="L67" s="226">
        <v>1</v>
      </c>
      <c r="M67" s="237">
        <v>1</v>
      </c>
      <c r="N67" s="1430"/>
      <c r="O67" s="1042" t="s">
        <v>521</v>
      </c>
      <c r="P67" s="1043">
        <f>D71</f>
        <v>20</v>
      </c>
      <c r="Q67" s="1119">
        <f>D71</f>
        <v>20</v>
      </c>
      <c r="R67" s="9"/>
      <c r="S67" s="598" t="s">
        <v>85</v>
      </c>
      <c r="T67" s="1062">
        <f>I74</f>
        <v>6.4</v>
      </c>
      <c r="U67" s="1138">
        <f>J74</f>
        <v>6.4</v>
      </c>
      <c r="V67" s="9"/>
      <c r="W67" s="1280" t="s">
        <v>522</v>
      </c>
      <c r="X67" s="140"/>
      <c r="Y67" s="143"/>
      <c r="AA67" s="177"/>
      <c r="AB67" s="1098"/>
      <c r="AC67" s="217"/>
      <c r="AD67" s="167"/>
      <c r="AE67" s="217"/>
      <c r="AF67" s="1105"/>
      <c r="AG67" s="164"/>
      <c r="AH67" s="1105"/>
      <c r="AI67" s="1501"/>
      <c r="AJ67" s="167"/>
      <c r="AK67" s="167"/>
      <c r="AL67" s="167"/>
      <c r="AM67" s="167"/>
      <c r="AN67" s="167"/>
      <c r="AO67" s="167"/>
      <c r="AP67" s="167"/>
      <c r="AQ67" s="167"/>
      <c r="AR67" s="299"/>
      <c r="AS67" s="167"/>
      <c r="AT67" s="167"/>
      <c r="AU67" s="167"/>
      <c r="AV67" s="167"/>
      <c r="AW67" s="217"/>
      <c r="AX67" s="186"/>
      <c r="AY67" s="167"/>
      <c r="AZ67" s="167"/>
      <c r="BA67" s="167"/>
      <c r="BB67" s="167"/>
      <c r="BC67" s="167"/>
      <c r="BD67" s="310"/>
      <c r="BE67" s="153"/>
      <c r="BF67" s="148"/>
      <c r="BG67" s="167"/>
      <c r="BH67" s="167"/>
      <c r="BI67" s="167"/>
      <c r="BJ67" s="167"/>
    </row>
    <row r="68" spans="2:62" ht="15.6">
      <c r="B68" s="362"/>
      <c r="C68" s="361" t="s">
        <v>191</v>
      </c>
      <c r="D68" s="1021"/>
      <c r="E68" s="512" t="s">
        <v>60</v>
      </c>
      <c r="F68" s="584">
        <v>53.4</v>
      </c>
      <c r="G68" s="696">
        <v>40</v>
      </c>
      <c r="H68" s="227" t="s">
        <v>107</v>
      </c>
      <c r="I68" s="226">
        <v>150.4</v>
      </c>
      <c r="J68" s="237">
        <v>147.19999999999999</v>
      </c>
      <c r="K68" s="541" t="s">
        <v>97</v>
      </c>
      <c r="L68" s="388">
        <v>66</v>
      </c>
      <c r="M68" s="389"/>
      <c r="N68" s="1430"/>
      <c r="O68" s="1042" t="s">
        <v>523</v>
      </c>
      <c r="P68" s="1043">
        <f>D70</f>
        <v>30</v>
      </c>
      <c r="Q68" s="1126">
        <f>D70</f>
        <v>30</v>
      </c>
      <c r="R68" s="9"/>
      <c r="S68" s="598" t="s">
        <v>98</v>
      </c>
      <c r="T68" s="1062">
        <f>F71+I72</f>
        <v>10.4</v>
      </c>
      <c r="U68" s="1138">
        <f>G71+J72</f>
        <v>10.4</v>
      </c>
      <c r="V68" s="9"/>
      <c r="W68" s="1045" t="s">
        <v>118</v>
      </c>
      <c r="X68" s="1043">
        <f>F72</f>
        <v>2</v>
      </c>
      <c r="Y68" s="1144">
        <f>G72</f>
        <v>2</v>
      </c>
      <c r="AA68" s="177"/>
      <c r="AB68" s="1098"/>
      <c r="AC68" s="217"/>
      <c r="AD68" s="167"/>
      <c r="AE68" s="217"/>
      <c r="AF68" s="167"/>
      <c r="AG68" s="164"/>
      <c r="AH68" s="1105"/>
      <c r="AI68" s="1501"/>
      <c r="AJ68" s="186"/>
      <c r="AK68" s="153"/>
      <c r="AL68" s="148"/>
      <c r="AM68" s="167"/>
      <c r="AN68" s="167"/>
      <c r="AO68" s="167"/>
      <c r="AP68" s="167"/>
      <c r="AQ68" s="167"/>
      <c r="AR68" s="299"/>
      <c r="AS68" s="167"/>
      <c r="AT68" s="167"/>
      <c r="AU68" s="167"/>
      <c r="AV68" s="167"/>
      <c r="AW68" s="217"/>
      <c r="AX68" s="188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</row>
    <row r="69" spans="2:62" ht="15.6">
      <c r="B69" s="530" t="s">
        <v>601</v>
      </c>
      <c r="C69" s="361" t="s">
        <v>264</v>
      </c>
      <c r="D69" s="925">
        <v>200</v>
      </c>
      <c r="E69" s="512" t="s">
        <v>86</v>
      </c>
      <c r="F69" s="584">
        <v>10</v>
      </c>
      <c r="G69" s="696">
        <v>8</v>
      </c>
      <c r="H69" s="512" t="s">
        <v>95</v>
      </c>
      <c r="I69" s="550">
        <v>12.8</v>
      </c>
      <c r="J69" s="567">
        <v>12.8</v>
      </c>
      <c r="K69" s="570" t="s">
        <v>65</v>
      </c>
      <c r="L69" s="437">
        <v>13</v>
      </c>
      <c r="M69" s="438">
        <v>13</v>
      </c>
      <c r="N69" s="1430"/>
      <c r="O69" s="1042" t="s">
        <v>95</v>
      </c>
      <c r="P69" s="1043">
        <f>I69</f>
        <v>12.8</v>
      </c>
      <c r="Q69" s="1119">
        <f>J69</f>
        <v>12.8</v>
      </c>
      <c r="R69" s="9"/>
      <c r="S69" s="1141" t="s">
        <v>485</v>
      </c>
      <c r="T69" s="1142">
        <f>U69/1000/0.04</f>
        <v>0.16</v>
      </c>
      <c r="U69" s="1138">
        <f>J71</f>
        <v>6.4</v>
      </c>
      <c r="V69" s="9"/>
      <c r="W69" s="1046" t="s">
        <v>101</v>
      </c>
      <c r="X69" s="1043">
        <f>F70</f>
        <v>9.6</v>
      </c>
      <c r="Y69" s="1145">
        <f>G70</f>
        <v>8</v>
      </c>
      <c r="AA69" s="1241"/>
      <c r="AB69" s="1099"/>
      <c r="AC69" s="217"/>
      <c r="AD69" s="167"/>
      <c r="AE69" s="217"/>
      <c r="AF69" s="1105"/>
      <c r="AG69" s="164"/>
      <c r="AH69" s="1105"/>
      <c r="AI69" s="192"/>
      <c r="AJ69" s="167"/>
      <c r="AK69" s="167"/>
      <c r="AL69" s="167"/>
      <c r="AM69" s="167"/>
      <c r="AN69" s="167"/>
      <c r="AO69" s="167"/>
      <c r="AP69" s="167"/>
      <c r="AQ69" s="167"/>
      <c r="AR69" s="299"/>
      <c r="AS69" s="167"/>
      <c r="AT69" s="167"/>
      <c r="AU69" s="167"/>
      <c r="AV69" s="167"/>
      <c r="AW69" s="217"/>
      <c r="AX69" s="194"/>
      <c r="AY69" s="167"/>
      <c r="AZ69" s="194"/>
      <c r="BA69" s="153"/>
      <c r="BB69" s="148"/>
      <c r="BC69" s="167"/>
      <c r="BD69" s="194"/>
      <c r="BE69" s="153"/>
      <c r="BF69" s="148"/>
      <c r="BG69" s="167"/>
      <c r="BH69" s="167"/>
      <c r="BI69" s="167"/>
      <c r="BJ69" s="167"/>
    </row>
    <row r="70" spans="2:62" ht="15.6">
      <c r="B70" s="530" t="s">
        <v>10</v>
      </c>
      <c r="C70" s="531" t="s">
        <v>11</v>
      </c>
      <c r="D70" s="683">
        <v>30</v>
      </c>
      <c r="E70" s="512" t="s">
        <v>175</v>
      </c>
      <c r="F70" s="584">
        <v>9.6</v>
      </c>
      <c r="G70" s="696">
        <v>8</v>
      </c>
      <c r="H70" s="512" t="s">
        <v>102</v>
      </c>
      <c r="I70" s="918">
        <v>12.8</v>
      </c>
      <c r="J70" s="1435">
        <v>12.8</v>
      </c>
      <c r="K70" s="153" t="s">
        <v>96</v>
      </c>
      <c r="L70" s="550">
        <v>110.77500000000001</v>
      </c>
      <c r="M70" s="567">
        <v>105</v>
      </c>
      <c r="N70" s="1430"/>
      <c r="O70" s="1042" t="s">
        <v>159</v>
      </c>
      <c r="P70" s="1043">
        <f>F67</f>
        <v>14</v>
      </c>
      <c r="Q70" s="1119">
        <f>G67</f>
        <v>14</v>
      </c>
      <c r="R70" s="9"/>
      <c r="S70" s="598" t="s">
        <v>65</v>
      </c>
      <c r="T70" s="1062">
        <f>I70+L69</f>
        <v>25.8</v>
      </c>
      <c r="U70" s="1138">
        <f>J70+M69</f>
        <v>25.8</v>
      </c>
      <c r="V70" s="9"/>
      <c r="W70" s="1046" t="s">
        <v>86</v>
      </c>
      <c r="X70" s="1043">
        <f>F69</f>
        <v>10</v>
      </c>
      <c r="Y70" s="1144">
        <f>G69</f>
        <v>8</v>
      </c>
      <c r="AA70" s="1241"/>
      <c r="AB70" s="1100"/>
      <c r="AC70" s="217"/>
      <c r="AD70" s="1240"/>
      <c r="AE70" s="217"/>
      <c r="AF70" s="167"/>
      <c r="AG70" s="153"/>
      <c r="AH70" s="1105"/>
      <c r="AI70" s="167"/>
      <c r="AJ70" s="191"/>
      <c r="AK70" s="167"/>
      <c r="AL70" s="167"/>
      <c r="AM70" s="167"/>
      <c r="AN70" s="167"/>
      <c r="AO70" s="167"/>
      <c r="AP70" s="167"/>
      <c r="AQ70" s="167"/>
      <c r="AR70" s="164"/>
      <c r="AS70" s="167"/>
      <c r="AT70" s="167"/>
      <c r="AU70" s="167"/>
      <c r="AV70" s="167"/>
      <c r="AW70" s="217"/>
      <c r="AX70" s="190"/>
      <c r="AY70" s="167"/>
      <c r="AZ70" s="1688"/>
      <c r="BA70" s="217"/>
      <c r="BB70" s="644"/>
      <c r="BC70" s="167"/>
      <c r="BD70" s="186"/>
      <c r="BE70" s="153"/>
      <c r="BF70" s="148"/>
      <c r="BG70" s="167"/>
      <c r="BH70" s="167"/>
      <c r="BI70" s="167"/>
      <c r="BJ70" s="167"/>
    </row>
    <row r="71" spans="2:62" ht="15" thickBot="1">
      <c r="B71" s="530" t="s">
        <v>10</v>
      </c>
      <c r="C71" s="531" t="s">
        <v>510</v>
      </c>
      <c r="D71" s="478">
        <v>20</v>
      </c>
      <c r="E71" s="512" t="s">
        <v>98</v>
      </c>
      <c r="F71" s="584">
        <v>4</v>
      </c>
      <c r="G71" s="696">
        <v>4</v>
      </c>
      <c r="H71" s="532" t="s">
        <v>448</v>
      </c>
      <c r="I71" s="1436" t="s">
        <v>447</v>
      </c>
      <c r="J71" s="1437">
        <v>6.4</v>
      </c>
      <c r="K71" s="525" t="s">
        <v>97</v>
      </c>
      <c r="L71" s="520">
        <v>45</v>
      </c>
      <c r="M71" s="521"/>
      <c r="N71" s="1678"/>
      <c r="O71" s="516" t="s">
        <v>60</v>
      </c>
      <c r="P71" s="1043">
        <f>F68</f>
        <v>53.4</v>
      </c>
      <c r="Q71" s="1143">
        <f>G68</f>
        <v>40</v>
      </c>
      <c r="R71" s="9"/>
      <c r="S71" s="598" t="s">
        <v>200</v>
      </c>
      <c r="T71" s="1043"/>
      <c r="U71" s="9"/>
      <c r="V71" s="9"/>
      <c r="W71" s="1049" t="s">
        <v>526</v>
      </c>
      <c r="X71" s="1050">
        <f>SUM(X68:X70)</f>
        <v>21.6</v>
      </c>
      <c r="Y71" s="1051">
        <f>SUM(Y68:Y70)</f>
        <v>18</v>
      </c>
      <c r="AA71" s="177"/>
      <c r="AB71" s="167"/>
      <c r="AC71" s="217"/>
      <c r="AD71" s="167"/>
      <c r="AE71" s="217"/>
      <c r="AF71" s="167"/>
      <c r="AG71" s="153"/>
      <c r="AH71" s="1105"/>
      <c r="AI71" s="540"/>
      <c r="AJ71" s="186"/>
      <c r="AK71" s="153"/>
      <c r="AL71" s="186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217"/>
      <c r="AX71" s="186"/>
      <c r="AY71" s="167"/>
      <c r="AZ71" s="186"/>
      <c r="BA71" s="153"/>
      <c r="BB71" s="137"/>
      <c r="BC71" s="167"/>
      <c r="BD71" s="197"/>
      <c r="BE71" s="153"/>
      <c r="BF71" s="148"/>
      <c r="BG71" s="167"/>
      <c r="BH71" s="167"/>
      <c r="BI71" s="167"/>
      <c r="BJ71" s="167"/>
    </row>
    <row r="72" spans="2:62" ht="15" thickBot="1">
      <c r="B72" s="539" t="s">
        <v>688</v>
      </c>
      <c r="C72" s="573" t="s">
        <v>229</v>
      </c>
      <c r="D72" s="478">
        <v>145</v>
      </c>
      <c r="E72" s="512" t="s">
        <v>118</v>
      </c>
      <c r="F72" s="550">
        <v>2</v>
      </c>
      <c r="G72" s="567">
        <v>2</v>
      </c>
      <c r="H72" s="512" t="s">
        <v>98</v>
      </c>
      <c r="I72" s="552">
        <v>6.4</v>
      </c>
      <c r="J72" s="1438">
        <v>6.4</v>
      </c>
      <c r="K72" s="167"/>
      <c r="L72" s="167"/>
      <c r="M72" s="155"/>
      <c r="N72" s="1430"/>
      <c r="O72" s="1042" t="s">
        <v>525</v>
      </c>
      <c r="P72" s="1073">
        <f>X71</f>
        <v>21.6</v>
      </c>
      <c r="Q72" s="1127">
        <f>Y71</f>
        <v>18</v>
      </c>
      <c r="R72" s="9"/>
      <c r="S72" s="598" t="s">
        <v>68</v>
      </c>
      <c r="T72" s="1043">
        <f>F73</f>
        <v>0.6</v>
      </c>
      <c r="U72" s="1113">
        <f>G73</f>
        <v>0.6</v>
      </c>
      <c r="V72" s="9"/>
      <c r="W72" s="9"/>
      <c r="X72" s="9"/>
      <c r="Y72" s="67"/>
      <c r="AA72" s="1241"/>
      <c r="AB72" s="1099"/>
      <c r="AC72" s="153"/>
      <c r="AD72" s="167"/>
      <c r="AE72" s="217"/>
      <c r="AF72" s="1105"/>
      <c r="AG72" s="153"/>
      <c r="AH72" s="1105"/>
      <c r="AI72" s="167"/>
      <c r="AJ72" s="167"/>
      <c r="AK72" s="153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217"/>
      <c r="AX72" s="153"/>
      <c r="AY72" s="167"/>
      <c r="AZ72" s="186"/>
      <c r="BA72" s="177"/>
      <c r="BB72" s="546"/>
      <c r="BC72" s="167"/>
      <c r="BD72" s="186"/>
      <c r="BE72" s="153"/>
      <c r="BF72" s="148"/>
      <c r="BG72" s="167"/>
      <c r="BH72" s="167"/>
      <c r="BI72" s="167"/>
      <c r="BJ72" s="167"/>
    </row>
    <row r="73" spans="2:62" ht="15" thickBot="1">
      <c r="B73" s="156"/>
      <c r="C73" s="1425"/>
      <c r="D73" s="155"/>
      <c r="E73" s="513" t="s">
        <v>99</v>
      </c>
      <c r="F73" s="926">
        <v>0.6</v>
      </c>
      <c r="G73" s="927">
        <v>0.6</v>
      </c>
      <c r="H73" s="512" t="s">
        <v>472</v>
      </c>
      <c r="I73" s="552">
        <v>6.4</v>
      </c>
      <c r="J73" s="1438">
        <v>6.4</v>
      </c>
      <c r="K73" s="1622" t="s">
        <v>649</v>
      </c>
      <c r="L73" s="196"/>
      <c r="M73" s="179"/>
      <c r="N73" s="1430"/>
      <c r="O73" s="1048" t="s">
        <v>532</v>
      </c>
      <c r="P73" s="1073">
        <f>L75</f>
        <v>164.57499999999999</v>
      </c>
      <c r="Q73" s="1119">
        <f>D72</f>
        <v>145</v>
      </c>
      <c r="R73" s="9"/>
      <c r="S73" s="988" t="s">
        <v>492</v>
      </c>
      <c r="T73" s="1043">
        <f>T74</f>
        <v>8.0000000000000002E-3</v>
      </c>
      <c r="U73" s="1113">
        <f>U74</f>
        <v>8.0000000000000002E-3</v>
      </c>
      <c r="V73" s="9"/>
      <c r="W73" s="9"/>
      <c r="X73" s="1125"/>
      <c r="Y73" s="1061"/>
      <c r="AA73" s="1241"/>
      <c r="AB73" s="1101"/>
      <c r="AC73" s="217"/>
      <c r="AD73" s="167"/>
      <c r="AE73" s="217"/>
      <c r="AF73" s="167"/>
      <c r="AG73" s="153"/>
      <c r="AH73" s="1105"/>
      <c r="AI73" s="1501"/>
      <c r="AJ73" s="186"/>
      <c r="AK73" s="153"/>
      <c r="AL73" s="166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217"/>
      <c r="AX73" s="153"/>
      <c r="AY73" s="167"/>
      <c r="AZ73" s="186"/>
      <c r="BA73" s="153"/>
      <c r="BB73" s="137"/>
      <c r="BC73" s="167"/>
      <c r="BD73" s="373"/>
      <c r="BE73" s="153"/>
      <c r="BF73" s="148"/>
      <c r="BG73" s="167"/>
      <c r="BH73" s="167"/>
      <c r="BI73" s="167"/>
      <c r="BJ73" s="167"/>
    </row>
    <row r="74" spans="2:62" ht="15" thickBot="1">
      <c r="B74" s="156"/>
      <c r="C74" s="159"/>
      <c r="D74" s="155"/>
      <c r="E74" s="513" t="s">
        <v>455</v>
      </c>
      <c r="F74" s="577">
        <v>8.0000000000000002E-3</v>
      </c>
      <c r="G74" s="578">
        <v>8.0000000000000002E-3</v>
      </c>
      <c r="H74" s="512" t="s">
        <v>110</v>
      </c>
      <c r="I74" s="552">
        <v>6.4</v>
      </c>
      <c r="J74" s="1438">
        <v>6.4</v>
      </c>
      <c r="K74" s="303" t="s">
        <v>133</v>
      </c>
      <c r="L74" s="285" t="s">
        <v>134</v>
      </c>
      <c r="M74" s="286" t="s">
        <v>135</v>
      </c>
      <c r="N74" s="1430"/>
      <c r="O74" s="94" t="s">
        <v>590</v>
      </c>
      <c r="P74" s="599">
        <f>F76</f>
        <v>7.05</v>
      </c>
      <c r="Q74" s="1119">
        <f>G76</f>
        <v>5</v>
      </c>
      <c r="R74" s="9"/>
      <c r="S74" s="989" t="s">
        <v>455</v>
      </c>
      <c r="T74" s="990">
        <f>F74</f>
        <v>8.0000000000000002E-3</v>
      </c>
      <c r="U74" s="1137">
        <f>G74</f>
        <v>8.0000000000000002E-3</v>
      </c>
      <c r="V74" s="9"/>
      <c r="W74" s="9"/>
      <c r="X74" s="9"/>
      <c r="Y74" s="67"/>
      <c r="AA74" s="1241"/>
      <c r="AB74" s="1101"/>
      <c r="AC74" s="217"/>
      <c r="AD74" s="167"/>
      <c r="AE74" s="217"/>
      <c r="AF74" s="167"/>
      <c r="AG74" s="153"/>
      <c r="AH74" s="1240"/>
      <c r="AI74" s="1501"/>
      <c r="AJ74" s="190"/>
      <c r="AK74" s="153"/>
      <c r="AL74" s="148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217"/>
      <c r="AX74" s="167"/>
      <c r="AY74" s="167"/>
      <c r="AZ74" s="186"/>
      <c r="BA74" s="153"/>
      <c r="BB74" s="137"/>
      <c r="BC74" s="167"/>
      <c r="BD74" s="186"/>
      <c r="BE74" s="153"/>
      <c r="BF74" s="148"/>
      <c r="BG74" s="167"/>
      <c r="BH74" s="167"/>
      <c r="BI74" s="167"/>
      <c r="BJ74" s="167"/>
    </row>
    <row r="75" spans="2:62">
      <c r="B75" s="156"/>
      <c r="C75" s="159"/>
      <c r="D75" s="155"/>
      <c r="E75" s="543" t="s">
        <v>97</v>
      </c>
      <c r="F75" s="542">
        <v>170</v>
      </c>
      <c r="G75" s="544">
        <v>170</v>
      </c>
      <c r="H75" s="543" t="s">
        <v>212</v>
      </c>
      <c r="I75" s="557">
        <v>20</v>
      </c>
      <c r="J75" s="569">
        <v>20</v>
      </c>
      <c r="K75" s="494" t="s">
        <v>650</v>
      </c>
      <c r="L75" s="1434">
        <v>164.57499999999999</v>
      </c>
      <c r="M75" s="883">
        <v>145</v>
      </c>
      <c r="N75" s="1430"/>
      <c r="O75" s="1042" t="s">
        <v>75</v>
      </c>
      <c r="P75" s="1052">
        <f>L70</f>
        <v>110.77500000000001</v>
      </c>
      <c r="Q75" s="1127">
        <f>J75+M70</f>
        <v>125</v>
      </c>
      <c r="R75" s="9"/>
      <c r="S75" s="9"/>
      <c r="T75" s="9"/>
      <c r="U75" s="9"/>
      <c r="V75" s="9"/>
      <c r="W75" s="9"/>
      <c r="X75" s="9"/>
      <c r="Y75" s="67"/>
      <c r="AA75" s="1241"/>
      <c r="AB75" s="167"/>
      <c r="AC75" s="178"/>
      <c r="AD75" s="1105"/>
      <c r="AE75" s="217"/>
      <c r="AF75" s="1111"/>
      <c r="AG75" s="153"/>
      <c r="AH75" s="1105"/>
      <c r="AI75" s="1501"/>
      <c r="AJ75" s="167"/>
      <c r="AK75" s="185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217"/>
      <c r="AX75" s="167"/>
      <c r="AY75" s="167"/>
      <c r="AZ75" s="186"/>
      <c r="BA75" s="153"/>
      <c r="BB75" s="137"/>
      <c r="BC75" s="167"/>
      <c r="BD75" s="186"/>
      <c r="BE75" s="153"/>
      <c r="BF75" s="148"/>
      <c r="BG75" s="167"/>
      <c r="BH75" s="167"/>
      <c r="BI75" s="167"/>
      <c r="BJ75" s="167"/>
    </row>
    <row r="76" spans="2:62" ht="17.25" customHeight="1" thickBot="1">
      <c r="B76" s="157"/>
      <c r="C76" s="364"/>
      <c r="D76" s="158"/>
      <c r="E76" s="1420" t="s">
        <v>590</v>
      </c>
      <c r="F76" s="1639">
        <v>7.05</v>
      </c>
      <c r="G76" s="1640">
        <v>5</v>
      </c>
      <c r="H76" s="1628"/>
      <c r="I76" s="1439"/>
      <c r="J76" s="1440"/>
      <c r="K76" s="1628"/>
      <c r="L76" s="1439"/>
      <c r="M76" s="1440"/>
      <c r="N76" s="1430"/>
      <c r="O76" s="1042" t="s">
        <v>529</v>
      </c>
      <c r="P76" s="1052">
        <f>I75</f>
        <v>20</v>
      </c>
      <c r="Q76" s="1047"/>
      <c r="R76" s="30"/>
      <c r="S76" s="640" t="s">
        <v>123</v>
      </c>
      <c r="T76" s="1060">
        <f>I73</f>
        <v>6.4</v>
      </c>
      <c r="U76" s="1147">
        <f>J73</f>
        <v>6.4</v>
      </c>
      <c r="V76" s="30"/>
      <c r="W76" s="640" t="s">
        <v>97</v>
      </c>
      <c r="X76" s="1087">
        <f>F75+L71+L68</f>
        <v>281</v>
      </c>
      <c r="Y76" s="1148">
        <f>G75+M71+L68</f>
        <v>236</v>
      </c>
      <c r="AA76" s="1241"/>
      <c r="AB76" s="167"/>
      <c r="AC76" s="217"/>
      <c r="AD76" s="1105"/>
      <c r="AE76" s="217"/>
      <c r="AF76" s="1105"/>
      <c r="AG76" s="153"/>
      <c r="AH76" s="1105"/>
      <c r="AI76" s="1501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217"/>
      <c r="AX76" s="167"/>
      <c r="AY76" s="167"/>
      <c r="AZ76" s="186"/>
      <c r="BA76" s="153"/>
      <c r="BB76" s="137"/>
      <c r="BC76" s="167"/>
      <c r="BD76" s="167"/>
      <c r="BE76" s="167"/>
      <c r="BF76" s="167"/>
      <c r="BG76" s="167"/>
      <c r="BH76" s="167"/>
      <c r="BI76" s="167"/>
      <c r="BJ76" s="167"/>
    </row>
    <row r="77" spans="2:62" ht="15" thickBot="1">
      <c r="C77" s="213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071" t="s">
        <v>79</v>
      </c>
      <c r="P77" s="1056">
        <f>I68</f>
        <v>150.4</v>
      </c>
      <c r="Q77" s="1146">
        <f>J68</f>
        <v>147.19999999999999</v>
      </c>
      <c r="R77" s="30"/>
      <c r="S77" s="30"/>
      <c r="T77" s="30"/>
      <c r="U77" s="30"/>
      <c r="V77" s="30"/>
      <c r="W77" s="30"/>
      <c r="X77" s="30"/>
      <c r="Y77" s="70"/>
      <c r="AA77" s="1241"/>
      <c r="AB77" s="1096"/>
      <c r="AC77" s="292"/>
      <c r="AD77" s="167"/>
      <c r="AE77" s="217"/>
      <c r="AF77" s="1105"/>
      <c r="AG77" s="153"/>
      <c r="AH77" s="1105"/>
      <c r="AI77" s="1501"/>
      <c r="AJ77" s="186"/>
      <c r="AK77" s="153"/>
      <c r="AL77" s="996"/>
      <c r="AM77" s="997"/>
      <c r="AN77" s="998"/>
      <c r="AO77" s="999"/>
      <c r="AP77" s="997"/>
      <c r="AQ77" s="998"/>
      <c r="AR77" s="992"/>
      <c r="AS77" s="167"/>
      <c r="AT77" s="167"/>
      <c r="AU77" s="167"/>
      <c r="AV77" s="167"/>
      <c r="AW77" s="217"/>
      <c r="AX77" s="153"/>
      <c r="AY77" s="167"/>
      <c r="AZ77" s="190"/>
      <c r="BA77" s="153"/>
      <c r="BB77" s="137"/>
      <c r="BC77" s="167"/>
      <c r="BD77" s="167"/>
      <c r="BE77" s="185"/>
      <c r="BF77" s="167"/>
      <c r="BG77" s="167"/>
      <c r="BH77" s="167"/>
      <c r="BI77" s="167"/>
      <c r="BJ77" s="167"/>
    </row>
    <row r="78" spans="2:62">
      <c r="C78" s="213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R78" s="9"/>
      <c r="S78" s="9"/>
      <c r="T78" s="9"/>
      <c r="U78" s="9"/>
      <c r="V78" s="9"/>
      <c r="W78" s="9"/>
      <c r="X78" s="9"/>
      <c r="Y78" s="9"/>
      <c r="AA78" s="1241"/>
      <c r="AB78" s="1102"/>
      <c r="AC78" s="217"/>
      <c r="AD78" s="167"/>
      <c r="AE78" s="217"/>
      <c r="AF78" s="1105"/>
      <c r="AG78" s="222"/>
      <c r="AH78" s="1105"/>
      <c r="AI78" s="1501"/>
      <c r="AJ78" s="167"/>
      <c r="AK78" s="153"/>
      <c r="AL78" s="1000"/>
      <c r="AM78" s="1001"/>
      <c r="AN78" s="1001"/>
      <c r="AO78" s="1000"/>
      <c r="AP78" s="992"/>
      <c r="AQ78" s="992"/>
      <c r="AR78" s="992"/>
      <c r="AS78" s="167"/>
      <c r="AT78" s="167"/>
      <c r="AU78" s="167"/>
      <c r="AV78" s="167"/>
      <c r="AW78" s="217"/>
      <c r="AX78" s="153"/>
      <c r="AY78" s="167"/>
      <c r="AZ78" s="167"/>
      <c r="BA78" s="185"/>
      <c r="BB78" s="167"/>
      <c r="BC78" s="167"/>
      <c r="BD78" s="167"/>
      <c r="BE78" s="185"/>
      <c r="BF78" s="167"/>
      <c r="BG78" s="167"/>
      <c r="BH78" s="167"/>
      <c r="BI78" s="167"/>
      <c r="BJ78" s="167"/>
    </row>
    <row r="79" spans="2:62">
      <c r="C79" s="213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R79" s="9"/>
      <c r="S79" s="9"/>
      <c r="T79" s="9"/>
      <c r="U79" s="9"/>
      <c r="V79" s="9"/>
      <c r="W79" s="9"/>
      <c r="X79" s="9"/>
      <c r="Y79" s="9"/>
      <c r="AA79" s="1241"/>
      <c r="AB79" s="1096"/>
      <c r="AC79" s="217"/>
      <c r="AD79" s="1105"/>
      <c r="AE79" s="217"/>
      <c r="AF79" s="1105"/>
      <c r="AG79" s="167"/>
      <c r="AH79" s="1105"/>
      <c r="AI79" s="1501"/>
      <c r="AJ79" s="188"/>
      <c r="AK79" s="153"/>
      <c r="AL79" s="1002"/>
      <c r="AM79" s="1003"/>
      <c r="AN79" s="1004"/>
      <c r="AO79" s="1002"/>
      <c r="AP79" s="1003"/>
      <c r="AQ79" s="1004"/>
      <c r="AR79" s="992"/>
      <c r="AS79" s="167"/>
      <c r="AT79" s="167"/>
      <c r="AU79" s="167"/>
      <c r="AV79" s="167"/>
      <c r="AW79" s="217"/>
      <c r="AX79" s="153"/>
      <c r="AY79" s="167"/>
      <c r="AZ79" s="167"/>
      <c r="BA79" s="185"/>
      <c r="BB79" s="167"/>
      <c r="BC79" s="167"/>
      <c r="BD79" s="167"/>
      <c r="BE79" s="185"/>
      <c r="BF79" s="167"/>
      <c r="BG79" s="167"/>
      <c r="BH79" s="167"/>
      <c r="BI79" s="167"/>
      <c r="BJ79" s="167"/>
    </row>
    <row r="80" spans="2:62">
      <c r="C80" s="213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R80" s="236" t="s">
        <v>513</v>
      </c>
      <c r="T80" s="2"/>
      <c r="U80" s="2" t="s">
        <v>514</v>
      </c>
      <c r="V80" s="1029"/>
      <c r="W80" s="10"/>
      <c r="AA80" s="1241"/>
      <c r="AB80" s="1096"/>
      <c r="AC80" s="217"/>
      <c r="AD80" s="1105"/>
      <c r="AE80" s="217"/>
      <c r="AF80" s="167"/>
      <c r="AG80" s="167"/>
      <c r="AH80" s="1105"/>
      <c r="AI80" s="1501"/>
      <c r="AJ80" s="309"/>
      <c r="AK80" s="153"/>
      <c r="AL80" s="997"/>
      <c r="AM80" s="994"/>
      <c r="AN80" s="1005"/>
      <c r="AO80" s="997"/>
      <c r="AP80" s="1006"/>
      <c r="AQ80" s="1007"/>
      <c r="AR80" s="992"/>
      <c r="AS80" s="167"/>
      <c r="AT80" s="167"/>
      <c r="AU80" s="167"/>
      <c r="AV80" s="167"/>
      <c r="AW80" s="153"/>
      <c r="AX80" s="153"/>
      <c r="AY80" s="167"/>
      <c r="AZ80" s="167"/>
      <c r="BA80" s="185"/>
      <c r="BB80" s="239"/>
      <c r="BC80" s="167"/>
      <c r="BD80" s="167"/>
      <c r="BE80" s="185"/>
      <c r="BF80" s="167"/>
      <c r="BG80" s="167"/>
      <c r="BH80" s="167"/>
      <c r="BI80" s="167"/>
      <c r="BJ80" s="167"/>
    </row>
    <row r="81" spans="2:62" ht="15.6">
      <c r="C81" s="213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2" t="s">
        <v>132</v>
      </c>
      <c r="U81" s="57"/>
      <c r="V81" s="138"/>
      <c r="W81" s="75"/>
      <c r="AA81" s="1531"/>
      <c r="AB81" s="1098"/>
      <c r="AC81" s="217"/>
      <c r="AD81" s="167"/>
      <c r="AE81" s="217"/>
      <c r="AF81" s="1105"/>
      <c r="AG81" s="167"/>
      <c r="AH81" s="167"/>
      <c r="AI81" s="1502"/>
      <c r="AJ81" s="187"/>
      <c r="AK81" s="153"/>
      <c r="AL81" s="1008"/>
      <c r="AM81" s="997"/>
      <c r="AN81" s="998"/>
      <c r="AO81" s="1009"/>
      <c r="AP81" s="993"/>
      <c r="AQ81" s="1010"/>
      <c r="AR81" s="992"/>
      <c r="AS81" s="167"/>
      <c r="AT81" s="167"/>
      <c r="AU81" s="167"/>
      <c r="AV81" s="167"/>
      <c r="AW81" s="153"/>
      <c r="AX81" s="167"/>
      <c r="AY81" s="167"/>
      <c r="AZ81" s="167"/>
      <c r="BA81" s="185"/>
      <c r="BB81" s="167"/>
      <c r="BC81" s="167"/>
      <c r="BD81" s="167"/>
      <c r="BE81" s="185"/>
      <c r="BF81" s="167"/>
      <c r="BG81" s="167"/>
      <c r="BH81" s="167"/>
      <c r="BI81" s="167"/>
      <c r="BJ81" s="167"/>
    </row>
    <row r="82" spans="2:62" ht="15.6">
      <c r="C82" s="213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38" t="s">
        <v>515</v>
      </c>
      <c r="Q82" s="791" t="s">
        <v>516</v>
      </c>
      <c r="T82" s="600"/>
      <c r="U82" s="236" t="s">
        <v>517</v>
      </c>
      <c r="W82" s="138" t="s">
        <v>518</v>
      </c>
      <c r="AA82" s="153"/>
      <c r="AB82" s="1096"/>
      <c r="AC82" s="1511"/>
      <c r="AD82" s="1105"/>
      <c r="AE82" s="217"/>
      <c r="AF82" s="167"/>
      <c r="AG82" s="167"/>
      <c r="AH82" s="1105"/>
      <c r="AI82" s="188"/>
      <c r="AJ82" s="186"/>
      <c r="AK82" s="153"/>
      <c r="AL82" s="993"/>
      <c r="AM82" s="992"/>
      <c r="AN82" s="992"/>
      <c r="AO82" s="1009"/>
      <c r="AP82" s="993"/>
      <c r="AQ82" s="1010"/>
      <c r="AR82" s="992"/>
      <c r="AS82" s="167"/>
      <c r="AT82" s="167"/>
      <c r="AU82" s="167"/>
      <c r="AV82" s="167"/>
      <c r="AW82" s="153"/>
      <c r="AX82" s="167"/>
      <c r="AY82" s="167"/>
      <c r="AZ82" s="311"/>
      <c r="BA82" s="311"/>
      <c r="BB82" s="486"/>
      <c r="BC82" s="167"/>
      <c r="BD82" s="311"/>
      <c r="BE82" s="311"/>
      <c r="BF82" s="239"/>
      <c r="BG82" s="167"/>
      <c r="BH82" s="167"/>
      <c r="BI82" s="167"/>
      <c r="BJ82" s="167"/>
    </row>
    <row r="83" spans="2:62" ht="15" thickBot="1">
      <c r="C83" s="213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AA83" s="153"/>
      <c r="AB83" s="1103"/>
      <c r="AC83" s="1519"/>
      <c r="AD83" s="1105"/>
      <c r="AE83" s="153"/>
      <c r="AF83" s="1106"/>
      <c r="AG83" s="167"/>
      <c r="AH83" s="1105"/>
      <c r="AI83" s="187"/>
      <c r="AJ83" s="190"/>
      <c r="AK83" s="153"/>
      <c r="AL83" s="994"/>
      <c r="AM83" s="992"/>
      <c r="AN83" s="167"/>
      <c r="AO83" s="167"/>
      <c r="AP83" s="167"/>
      <c r="AQ83" s="1005"/>
      <c r="AR83" s="995"/>
      <c r="AS83" s="167"/>
      <c r="AT83" s="167"/>
      <c r="AU83" s="167"/>
      <c r="AV83" s="153"/>
      <c r="AW83" s="153"/>
      <c r="AX83" s="167"/>
      <c r="AY83" s="167"/>
      <c r="AZ83" s="167"/>
      <c r="BA83" s="185"/>
      <c r="BB83" s="167"/>
      <c r="BC83" s="167"/>
      <c r="BD83" s="167"/>
      <c r="BE83" s="485"/>
      <c r="BF83" s="167"/>
      <c r="BG83" s="167"/>
      <c r="BH83" s="167"/>
      <c r="BI83" s="167"/>
      <c r="BJ83" s="167"/>
    </row>
    <row r="84" spans="2:62" ht="15.6">
      <c r="B84" s="214" t="s">
        <v>2</v>
      </c>
      <c r="C84" s="176" t="s">
        <v>3</v>
      </c>
      <c r="D84" s="215" t="s">
        <v>4</v>
      </c>
      <c r="E84" s="216" t="s">
        <v>76</v>
      </c>
      <c r="F84" s="180"/>
      <c r="G84" s="180"/>
      <c r="H84" s="180"/>
      <c r="I84" s="180"/>
      <c r="J84" s="180"/>
      <c r="K84" s="180"/>
      <c r="L84" s="180"/>
      <c r="M84" s="175"/>
      <c r="N84" s="1679"/>
      <c r="O84" s="1030" t="s">
        <v>519</v>
      </c>
      <c r="S84" s="605"/>
      <c r="T84" t="s">
        <v>545</v>
      </c>
      <c r="Y84" s="75"/>
      <c r="AA84" s="282"/>
      <c r="AB84" s="1098"/>
      <c r="AC84" s="167"/>
      <c r="AD84" s="1105"/>
      <c r="AE84" s="153"/>
      <c r="AF84" s="167"/>
      <c r="AG84" s="167"/>
      <c r="AH84" s="1105"/>
      <c r="AI84" s="167"/>
      <c r="AJ84" s="167"/>
      <c r="AK84" s="167"/>
      <c r="AL84" s="992"/>
      <c r="AM84" s="992"/>
      <c r="AN84" s="167"/>
      <c r="AO84" s="167"/>
      <c r="AP84" s="167"/>
      <c r="AQ84" s="1001"/>
      <c r="AR84" s="995"/>
      <c r="AS84" s="167"/>
      <c r="AT84" s="167"/>
      <c r="AU84" s="167"/>
      <c r="AV84" s="167"/>
      <c r="AW84" s="167"/>
      <c r="AX84" s="167"/>
      <c r="AY84" s="167"/>
      <c r="AZ84" s="186"/>
      <c r="BA84" s="153"/>
      <c r="BB84" s="148"/>
      <c r="BC84" s="167"/>
      <c r="BD84" s="167"/>
      <c r="BE84" s="167"/>
      <c r="BF84" s="167"/>
      <c r="BG84" s="167"/>
      <c r="BH84" s="167"/>
      <c r="BI84" s="167"/>
      <c r="BJ84" s="167"/>
    </row>
    <row r="85" spans="2:62" ht="15" thickBot="1">
      <c r="B85" s="416" t="s">
        <v>5</v>
      </c>
      <c r="C85" s="129"/>
      <c r="D85" s="417" t="s">
        <v>77</v>
      </c>
      <c r="E85" s="157"/>
      <c r="F85" s="165"/>
      <c r="G85" s="165"/>
      <c r="H85" s="165"/>
      <c r="I85" s="165"/>
      <c r="J85" s="165"/>
      <c r="K85" s="165"/>
      <c r="L85" s="165"/>
      <c r="M85" s="158"/>
      <c r="N85" s="1430"/>
      <c r="AA85" s="250"/>
      <c r="AB85" s="1098"/>
      <c r="AC85" s="167"/>
      <c r="AD85" s="1106"/>
      <c r="AE85" s="280"/>
      <c r="AF85" s="1105"/>
      <c r="AG85" s="137"/>
      <c r="AH85" s="1105"/>
      <c r="AI85" s="167"/>
      <c r="AJ85" s="167"/>
      <c r="AK85" s="167"/>
      <c r="AL85" s="992"/>
      <c r="AM85" s="992"/>
      <c r="AN85" s="167"/>
      <c r="AO85" s="167"/>
      <c r="AP85" s="167"/>
      <c r="AQ85" s="1004"/>
      <c r="AR85" s="995"/>
      <c r="AS85" s="167"/>
      <c r="AT85" s="167"/>
      <c r="AU85" s="167"/>
      <c r="AV85" s="167"/>
      <c r="AW85" s="167"/>
      <c r="AX85" s="167"/>
      <c r="AY85" s="167"/>
      <c r="AZ85" s="186"/>
      <c r="BA85" s="217"/>
      <c r="BB85" s="148"/>
      <c r="BC85" s="167"/>
      <c r="BD85" s="167"/>
      <c r="BE85" s="185"/>
      <c r="BF85" s="167"/>
      <c r="BG85" s="167"/>
      <c r="BH85" s="167"/>
      <c r="BI85" s="167"/>
      <c r="BJ85" s="167"/>
    </row>
    <row r="86" spans="2:62" ht="17.25" customHeight="1" thickBot="1">
      <c r="B86" s="944" t="s">
        <v>464</v>
      </c>
      <c r="C86" s="180"/>
      <c r="D86" s="205"/>
      <c r="E86" s="368" t="s">
        <v>219</v>
      </c>
      <c r="F86" s="180"/>
      <c r="G86" s="175"/>
      <c r="H86" s="183" t="s">
        <v>258</v>
      </c>
      <c r="I86" s="198"/>
      <c r="J86" s="198"/>
      <c r="K86" s="1641" t="s">
        <v>609</v>
      </c>
      <c r="L86" s="1642"/>
      <c r="M86" s="1643"/>
      <c r="N86" s="1430"/>
      <c r="O86" s="1031" t="s">
        <v>211</v>
      </c>
      <c r="P86" s="1032"/>
      <c r="Q86" s="1032"/>
      <c r="R86" s="86"/>
      <c r="S86" s="36"/>
      <c r="T86" s="36"/>
      <c r="U86" s="36"/>
      <c r="V86" s="64"/>
      <c r="W86" s="36"/>
      <c r="X86" s="36"/>
      <c r="Y86" s="40"/>
      <c r="AA86" s="300"/>
      <c r="AB86" s="1098"/>
      <c r="AC86" s="217"/>
      <c r="AD86" s="167"/>
      <c r="AE86" s="153"/>
      <c r="AF86" s="1105"/>
      <c r="AG86" s="164"/>
      <c r="AH86" s="1105"/>
      <c r="AI86" s="167"/>
      <c r="AJ86" s="153"/>
      <c r="AK86" s="153"/>
      <c r="AL86" s="167"/>
      <c r="AM86" s="300"/>
      <c r="AN86" s="153"/>
      <c r="AO86" s="148"/>
      <c r="AP86" s="266"/>
      <c r="AQ86" s="916"/>
      <c r="AR86" s="186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311"/>
      <c r="BE86" s="311"/>
      <c r="BF86" s="486"/>
      <c r="BG86" s="167"/>
      <c r="BH86" s="167"/>
      <c r="BI86" s="167"/>
      <c r="BJ86" s="167"/>
    </row>
    <row r="87" spans="2:62" ht="16.2" thickBot="1">
      <c r="B87" s="387" t="s">
        <v>180</v>
      </c>
      <c r="C87" s="359" t="s">
        <v>185</v>
      </c>
      <c r="D87" s="498">
        <v>200</v>
      </c>
      <c r="E87" s="369" t="s">
        <v>220</v>
      </c>
      <c r="F87" s="165"/>
      <c r="G87" s="158"/>
      <c r="H87" s="289" t="s">
        <v>133</v>
      </c>
      <c r="I87" s="283" t="s">
        <v>134</v>
      </c>
      <c r="J87" s="284" t="s">
        <v>135</v>
      </c>
      <c r="K87" s="1644" t="s">
        <v>605</v>
      </c>
      <c r="L87" s="1645"/>
      <c r="M87" s="1646"/>
      <c r="N87" s="1430"/>
      <c r="O87" s="1063" t="s">
        <v>133</v>
      </c>
      <c r="P87" s="1162" t="s">
        <v>134</v>
      </c>
      <c r="Q87" s="1163" t="s">
        <v>135</v>
      </c>
      <c r="R87" s="9"/>
      <c r="S87" s="1036" t="s">
        <v>133</v>
      </c>
      <c r="T87" s="1064" t="s">
        <v>134</v>
      </c>
      <c r="U87" s="1163" t="s">
        <v>135</v>
      </c>
      <c r="V87" s="9"/>
      <c r="W87" s="1036" t="s">
        <v>133</v>
      </c>
      <c r="X87" s="1064" t="s">
        <v>134</v>
      </c>
      <c r="Y87" s="1065" t="s">
        <v>135</v>
      </c>
      <c r="AA87" s="300"/>
      <c r="AB87" s="1098"/>
      <c r="AC87" s="217"/>
      <c r="AD87" s="167"/>
      <c r="AE87" s="153"/>
      <c r="AF87" s="1105"/>
      <c r="AG87" s="164"/>
      <c r="AH87" s="1105"/>
      <c r="AI87" s="167"/>
      <c r="AJ87" s="167"/>
      <c r="AK87" s="167"/>
      <c r="AL87" s="164"/>
      <c r="AM87" s="300"/>
      <c r="AN87" s="153"/>
      <c r="AO87" s="148"/>
      <c r="AP87" s="255"/>
      <c r="AQ87" s="167"/>
      <c r="AR87" s="186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281"/>
      <c r="BE87" s="185"/>
      <c r="BF87" s="167"/>
      <c r="BG87" s="167"/>
      <c r="BH87" s="167"/>
      <c r="BI87" s="167"/>
      <c r="BJ87" s="167"/>
    </row>
    <row r="88" spans="2:62" ht="15" thickBot="1">
      <c r="B88" s="1865" t="s">
        <v>305</v>
      </c>
      <c r="C88" s="1399" t="s">
        <v>531</v>
      </c>
      <c r="D88" s="1866">
        <v>60</v>
      </c>
      <c r="E88" s="434" t="s">
        <v>133</v>
      </c>
      <c r="F88" s="413" t="s">
        <v>134</v>
      </c>
      <c r="G88" s="418" t="s">
        <v>135</v>
      </c>
      <c r="H88" s="227" t="s">
        <v>285</v>
      </c>
      <c r="I88" s="248">
        <v>82.7</v>
      </c>
      <c r="J88" s="249">
        <v>71.5</v>
      </c>
      <c r="K88" s="430" t="s">
        <v>133</v>
      </c>
      <c r="L88" s="285" t="s">
        <v>134</v>
      </c>
      <c r="M88" s="286" t="s">
        <v>135</v>
      </c>
      <c r="N88" s="1430"/>
      <c r="O88" s="1066" t="s">
        <v>521</v>
      </c>
      <c r="P88" s="1040">
        <f>D94</f>
        <v>30</v>
      </c>
      <c r="Q88" s="1128">
        <f>D94</f>
        <v>30</v>
      </c>
      <c r="R88" s="9"/>
      <c r="S88" s="1164" t="s">
        <v>492</v>
      </c>
      <c r="T88" s="1123">
        <f>T89+T90+T91</f>
        <v>1.7146999999999999</v>
      </c>
      <c r="U88" s="1158">
        <f>U89+U90+U91</f>
        <v>1.7146999999999999</v>
      </c>
      <c r="V88" s="9"/>
      <c r="W88" s="1067" t="s">
        <v>522</v>
      </c>
      <c r="X88" s="141"/>
      <c r="Y88" s="142"/>
      <c r="AA88" s="1532"/>
      <c r="AB88" s="1099"/>
      <c r="AC88" s="217"/>
      <c r="AD88" s="1105"/>
      <c r="AE88" s="153"/>
      <c r="AF88" s="1105"/>
      <c r="AG88" s="164"/>
      <c r="AH88" s="1105"/>
      <c r="AI88" s="153"/>
      <c r="AJ88" s="266"/>
      <c r="AK88" s="302"/>
      <c r="AL88" s="167"/>
      <c r="AM88" s="167"/>
      <c r="AN88" s="153"/>
      <c r="AO88" s="148"/>
      <c r="AP88" s="255"/>
      <c r="AQ88" s="167"/>
      <c r="AR88" s="310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86"/>
      <c r="BE88" s="153"/>
      <c r="BF88" s="148"/>
      <c r="BG88" s="167"/>
      <c r="BH88" s="167"/>
      <c r="BI88" s="167"/>
      <c r="BJ88" s="167"/>
    </row>
    <row r="89" spans="2:62" ht="16.5" customHeight="1">
      <c r="B89" s="474"/>
      <c r="C89" s="1427" t="s">
        <v>666</v>
      </c>
      <c r="D89" s="1867"/>
      <c r="E89" s="227" t="s">
        <v>60</v>
      </c>
      <c r="F89" s="226">
        <v>53.4</v>
      </c>
      <c r="G89" s="979">
        <v>40</v>
      </c>
      <c r="H89" s="512" t="s">
        <v>60</v>
      </c>
      <c r="I89" s="934">
        <v>133.34</v>
      </c>
      <c r="J89" s="935">
        <v>100</v>
      </c>
      <c r="K89" s="228" t="s">
        <v>607</v>
      </c>
      <c r="L89" s="550">
        <v>22.5</v>
      </c>
      <c r="M89" s="551">
        <v>22.5</v>
      </c>
      <c r="N89" s="1430"/>
      <c r="O89" s="1042" t="s">
        <v>523</v>
      </c>
      <c r="P89" s="1043">
        <f>D93</f>
        <v>50</v>
      </c>
      <c r="Q89" s="1126">
        <f>D93</f>
        <v>50</v>
      </c>
      <c r="R89" s="9"/>
      <c r="S89" s="989" t="s">
        <v>455</v>
      </c>
      <c r="T89" s="1124">
        <f>F95+I93</f>
        <v>1.4700000000000001E-2</v>
      </c>
      <c r="U89" s="1114">
        <f>G95+J93</f>
        <v>1.4700000000000001E-2</v>
      </c>
      <c r="V89" s="9"/>
      <c r="W89" s="1045" t="s">
        <v>118</v>
      </c>
      <c r="X89" s="1043">
        <f>I91</f>
        <v>6</v>
      </c>
      <c r="Y89" s="1144">
        <f>J91</f>
        <v>6</v>
      </c>
      <c r="AA89" s="1532"/>
      <c r="AB89" s="1100"/>
      <c r="AC89" s="217"/>
      <c r="AD89" s="167"/>
      <c r="AE89" s="153"/>
      <c r="AF89" s="1105"/>
      <c r="AG89" s="153"/>
      <c r="AH89" s="1105"/>
      <c r="AI89" s="153"/>
      <c r="AJ89" s="266"/>
      <c r="AK89" s="192"/>
      <c r="AL89" s="167"/>
      <c r="AM89" s="167"/>
      <c r="AN89" s="153"/>
      <c r="AO89" s="148"/>
      <c r="AP89" s="255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86"/>
      <c r="BE89" s="217"/>
      <c r="BF89" s="148"/>
      <c r="BG89" s="167"/>
      <c r="BH89" s="167"/>
      <c r="BI89" s="167"/>
      <c r="BJ89" s="167"/>
    </row>
    <row r="90" spans="2:62" ht="12.75" customHeight="1">
      <c r="B90" s="530" t="s">
        <v>256</v>
      </c>
      <c r="C90" s="531" t="s">
        <v>257</v>
      </c>
      <c r="D90" s="592" t="s">
        <v>592</v>
      </c>
      <c r="E90" s="512" t="s">
        <v>115</v>
      </c>
      <c r="F90" s="550">
        <v>10.63</v>
      </c>
      <c r="G90" s="548">
        <v>8.5</v>
      </c>
      <c r="H90" s="512" t="s">
        <v>454</v>
      </c>
      <c r="I90" s="1443">
        <v>12</v>
      </c>
      <c r="J90" s="545">
        <v>10</v>
      </c>
      <c r="K90" s="541" t="s">
        <v>65</v>
      </c>
      <c r="L90" s="542">
        <v>15</v>
      </c>
      <c r="M90" s="545">
        <v>15</v>
      </c>
      <c r="N90" s="1430"/>
      <c r="O90" s="1042" t="s">
        <v>530</v>
      </c>
      <c r="P90" s="1043">
        <f>F92</f>
        <v>16</v>
      </c>
      <c r="Q90" s="1119">
        <f>G92</f>
        <v>16</v>
      </c>
      <c r="R90" s="9"/>
      <c r="S90" s="990" t="s">
        <v>494</v>
      </c>
      <c r="T90" s="1124">
        <f>I95</f>
        <v>1.5</v>
      </c>
      <c r="U90" s="1114">
        <f>J95</f>
        <v>1.5</v>
      </c>
      <c r="V90" s="9"/>
      <c r="W90" s="1046" t="s">
        <v>101</v>
      </c>
      <c r="X90" s="1043">
        <f>F91+I90</f>
        <v>21.6</v>
      </c>
      <c r="Y90" s="1145">
        <f>G91+J90</f>
        <v>18</v>
      </c>
      <c r="AA90" s="300"/>
      <c r="AB90" s="167"/>
      <c r="AC90" s="217"/>
      <c r="AD90" s="1105"/>
      <c r="AE90" s="153"/>
      <c r="AF90" s="167"/>
      <c r="AG90" s="153"/>
      <c r="AH90" s="1105"/>
      <c r="AI90" s="164"/>
      <c r="AJ90" s="229"/>
      <c r="AK90" s="192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</row>
    <row r="91" spans="2:62" ht="13.5" customHeight="1">
      <c r="B91" s="628" t="s">
        <v>15</v>
      </c>
      <c r="C91" s="573" t="s">
        <v>328</v>
      </c>
      <c r="D91" s="682">
        <v>200</v>
      </c>
      <c r="E91" s="512" t="s">
        <v>454</v>
      </c>
      <c r="F91" s="550">
        <v>9.6</v>
      </c>
      <c r="G91" s="548">
        <v>8</v>
      </c>
      <c r="H91" s="512" t="s">
        <v>118</v>
      </c>
      <c r="I91" s="558">
        <v>6</v>
      </c>
      <c r="J91" s="551">
        <v>6</v>
      </c>
      <c r="K91" s="570" t="s">
        <v>626</v>
      </c>
      <c r="L91" s="550">
        <v>0.2</v>
      </c>
      <c r="M91" s="551">
        <v>0.2</v>
      </c>
      <c r="N91" s="1430"/>
      <c r="O91" s="516" t="s">
        <v>60</v>
      </c>
      <c r="P91" s="1054">
        <f>F89+I89</f>
        <v>186.74</v>
      </c>
      <c r="Q91" s="1143">
        <f>G89+J89</f>
        <v>140</v>
      </c>
      <c r="R91" s="9"/>
      <c r="S91" s="991" t="s">
        <v>206</v>
      </c>
      <c r="T91" s="1124">
        <f>L91</f>
        <v>0.2</v>
      </c>
      <c r="U91" s="1115">
        <f>M91</f>
        <v>0.2</v>
      </c>
      <c r="V91" s="9"/>
      <c r="W91" s="1046" t="s">
        <v>86</v>
      </c>
      <c r="X91" s="1043">
        <f>F90</f>
        <v>10.63</v>
      </c>
      <c r="Y91" s="1144">
        <f>G90</f>
        <v>8.5</v>
      </c>
      <c r="Z91" s="9"/>
      <c r="AA91" s="1532"/>
      <c r="AB91" s="1099"/>
      <c r="AC91" s="153"/>
      <c r="AD91" s="167"/>
      <c r="AE91" s="153"/>
      <c r="AF91" s="167"/>
      <c r="AG91" s="153"/>
      <c r="AH91" s="1105"/>
      <c r="AI91" s="164"/>
      <c r="AJ91" s="229"/>
      <c r="AK91" s="192"/>
      <c r="AL91" s="167"/>
      <c r="AM91" s="167"/>
      <c r="AN91" s="167"/>
      <c r="AO91" s="167"/>
      <c r="AP91" s="167"/>
      <c r="AQ91" s="167"/>
      <c r="AR91" s="191"/>
      <c r="AS91" s="167"/>
      <c r="AT91" s="185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</row>
    <row r="92" spans="2:62" ht="12.75" customHeight="1" thickBot="1">
      <c r="B92" s="474"/>
      <c r="C92" s="361" t="s">
        <v>605</v>
      </c>
      <c r="D92" s="1647"/>
      <c r="E92" s="512" t="s">
        <v>187</v>
      </c>
      <c r="F92" s="550">
        <v>16</v>
      </c>
      <c r="G92" s="548">
        <v>16</v>
      </c>
      <c r="H92" s="512" t="s">
        <v>103</v>
      </c>
      <c r="I92" s="550">
        <v>6</v>
      </c>
      <c r="J92" s="567">
        <v>6</v>
      </c>
      <c r="K92" s="541" t="s">
        <v>97</v>
      </c>
      <c r="L92" s="542">
        <v>200</v>
      </c>
      <c r="M92" s="545">
        <v>200</v>
      </c>
      <c r="N92" s="1430"/>
      <c r="O92" s="1038" t="s">
        <v>525</v>
      </c>
      <c r="P92" s="1055">
        <f>X93</f>
        <v>101.35</v>
      </c>
      <c r="Q92" s="1127">
        <f>Y93</f>
        <v>92.5</v>
      </c>
      <c r="R92" s="9"/>
      <c r="S92" s="9"/>
      <c r="T92" s="9"/>
      <c r="U92" s="9"/>
      <c r="V92" s="9"/>
      <c r="W92" s="1046" t="s">
        <v>531</v>
      </c>
      <c r="X92" s="1054">
        <f>L95</f>
        <v>63.12</v>
      </c>
      <c r="Y92" s="1165">
        <f>M95</f>
        <v>60</v>
      </c>
      <c r="AA92" s="1532"/>
      <c r="AB92" s="1099"/>
      <c r="AC92" s="217"/>
      <c r="AD92" s="167"/>
      <c r="AE92" s="153"/>
      <c r="AF92" s="1240"/>
      <c r="AG92" s="153"/>
      <c r="AH92" s="1105"/>
      <c r="AI92" s="153"/>
      <c r="AJ92" s="405"/>
      <c r="AK92" s="192"/>
      <c r="AL92" s="167"/>
      <c r="AM92" s="167"/>
      <c r="AN92" s="167"/>
      <c r="AO92" s="167"/>
      <c r="AP92" s="167"/>
      <c r="AQ92" s="167"/>
      <c r="AR92" s="186"/>
      <c r="AS92" s="153"/>
      <c r="AT92" s="148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</row>
    <row r="93" spans="2:62" ht="14.25" customHeight="1" thickBot="1">
      <c r="B93" s="149" t="s">
        <v>10</v>
      </c>
      <c r="C93" s="150" t="s">
        <v>11</v>
      </c>
      <c r="D93" s="137">
        <v>50</v>
      </c>
      <c r="E93" s="512" t="s">
        <v>98</v>
      </c>
      <c r="F93" s="584">
        <v>4</v>
      </c>
      <c r="G93" s="985">
        <v>4</v>
      </c>
      <c r="H93" s="513" t="s">
        <v>455</v>
      </c>
      <c r="I93" s="468">
        <v>6.7000000000000002E-3</v>
      </c>
      <c r="J93" s="390">
        <v>6.7000000000000002E-3</v>
      </c>
      <c r="K93" s="1868" t="s">
        <v>667</v>
      </c>
      <c r="L93" s="201"/>
      <c r="M93" s="179"/>
      <c r="N93" s="1430"/>
      <c r="O93" s="1069" t="s">
        <v>157</v>
      </c>
      <c r="P93" s="1052">
        <f>L89</f>
        <v>22.5</v>
      </c>
      <c r="Q93" s="1119">
        <f>M89</f>
        <v>22.5</v>
      </c>
      <c r="R93" s="9"/>
      <c r="S93" s="7"/>
      <c r="T93" s="9"/>
      <c r="U93" s="9"/>
      <c r="V93" s="9"/>
      <c r="W93" s="1049" t="s">
        <v>526</v>
      </c>
      <c r="X93" s="1084">
        <f>SUM(X89:X92)</f>
        <v>101.35</v>
      </c>
      <c r="Y93" s="1135">
        <f>SUM(Y89:Y92)</f>
        <v>92.5</v>
      </c>
      <c r="AA93" s="1532"/>
      <c r="AB93" s="1101"/>
      <c r="AC93" s="217"/>
      <c r="AD93" s="1105"/>
      <c r="AE93" s="153"/>
      <c r="AF93" s="167"/>
      <c r="AG93" s="153"/>
      <c r="AH93" s="1105"/>
      <c r="AI93" s="153"/>
      <c r="AJ93" s="405"/>
      <c r="AK93" s="192"/>
      <c r="AL93" s="167"/>
      <c r="AM93" s="167"/>
      <c r="AN93" s="167"/>
      <c r="AO93" s="167"/>
      <c r="AP93" s="167"/>
      <c r="AQ93" s="167"/>
      <c r="AR93" s="187"/>
      <c r="AS93" s="153"/>
      <c r="AT93" s="148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</row>
    <row r="94" spans="2:62" ht="15" thickBot="1">
      <c r="B94" s="538" t="s">
        <v>10</v>
      </c>
      <c r="C94" s="531" t="s">
        <v>510</v>
      </c>
      <c r="D94" s="592">
        <v>30</v>
      </c>
      <c r="E94" s="513" t="s">
        <v>99</v>
      </c>
      <c r="F94" s="926">
        <v>0.5</v>
      </c>
      <c r="G94" s="1573">
        <v>0.5</v>
      </c>
      <c r="H94" s="515" t="s">
        <v>68</v>
      </c>
      <c r="I94" s="552">
        <v>0.6</v>
      </c>
      <c r="J94" s="555">
        <v>0.6</v>
      </c>
      <c r="K94" s="412" t="s">
        <v>133</v>
      </c>
      <c r="L94" s="413" t="s">
        <v>134</v>
      </c>
      <c r="M94" s="1012" t="s">
        <v>135</v>
      </c>
      <c r="N94" s="1430"/>
      <c r="O94" s="601" t="s">
        <v>591</v>
      </c>
      <c r="P94" s="1043">
        <f>T98</f>
        <v>88.59</v>
      </c>
      <c r="Q94" s="1119">
        <f>U98</f>
        <v>76.5</v>
      </c>
      <c r="R94" s="9"/>
      <c r="S94" s="9"/>
      <c r="T94" s="9"/>
      <c r="U94" s="9"/>
      <c r="V94" s="9"/>
      <c r="AA94" s="1532"/>
      <c r="AB94" s="167"/>
      <c r="AC94" s="178"/>
      <c r="AD94" s="167"/>
      <c r="AE94" s="153"/>
      <c r="AF94" s="1105"/>
      <c r="AG94" s="153"/>
      <c r="AH94" s="1105"/>
      <c r="AI94" s="153"/>
      <c r="AJ94" s="405"/>
      <c r="AK94" s="192"/>
      <c r="AL94" s="167"/>
      <c r="AM94" s="167"/>
      <c r="AN94" s="167"/>
      <c r="AO94" s="167"/>
      <c r="AP94" s="167"/>
      <c r="AQ94" s="167"/>
      <c r="AR94" s="189"/>
      <c r="AS94" s="153"/>
      <c r="AT94" s="167"/>
      <c r="AU94" s="167"/>
      <c r="AV94" s="167"/>
      <c r="AW94" s="167"/>
      <c r="AX94" s="167"/>
      <c r="AY94" s="167"/>
      <c r="AZ94" s="167"/>
      <c r="BA94" s="185"/>
      <c r="BB94" s="167"/>
      <c r="BC94" s="167"/>
      <c r="BD94" s="167"/>
      <c r="BE94" s="167"/>
      <c r="BF94" s="167"/>
      <c r="BG94" s="167"/>
      <c r="BH94" s="167"/>
      <c r="BI94" s="167"/>
      <c r="BJ94" s="167"/>
    </row>
    <row r="95" spans="2:62">
      <c r="B95" s="156"/>
      <c r="C95" s="159"/>
      <c r="D95" s="167"/>
      <c r="E95" s="513" t="s">
        <v>455</v>
      </c>
      <c r="F95" s="577">
        <v>8.0000000000000002E-3</v>
      </c>
      <c r="G95" s="878">
        <v>8.0000000000000002E-3</v>
      </c>
      <c r="H95" s="1577" t="s">
        <v>494</v>
      </c>
      <c r="I95" s="1441">
        <v>1.5</v>
      </c>
      <c r="J95" s="1442">
        <v>1.5</v>
      </c>
      <c r="K95" s="1632" t="s">
        <v>616</v>
      </c>
      <c r="L95" s="1910">
        <v>63.12</v>
      </c>
      <c r="M95" s="445">
        <v>60</v>
      </c>
      <c r="N95" s="1430"/>
      <c r="O95" s="1042" t="s">
        <v>98</v>
      </c>
      <c r="P95" s="1043">
        <f>F93</f>
        <v>4</v>
      </c>
      <c r="Q95" s="1138">
        <f>G93</f>
        <v>4</v>
      </c>
      <c r="R95" s="9"/>
      <c r="S95" s="9"/>
      <c r="T95" s="9"/>
      <c r="U95" s="9"/>
      <c r="V95" s="9"/>
      <c r="W95" s="9"/>
      <c r="X95" s="9"/>
      <c r="Y95" s="67"/>
      <c r="AA95" s="1532"/>
      <c r="AB95" s="167"/>
      <c r="AC95" s="217"/>
      <c r="AD95" s="1105"/>
      <c r="AE95" s="153"/>
      <c r="AF95" s="1105"/>
      <c r="AG95" s="153"/>
      <c r="AH95" s="1105"/>
      <c r="AI95" s="153"/>
      <c r="AJ95" s="166"/>
      <c r="AK95" s="192"/>
      <c r="AL95" s="167"/>
      <c r="AM95" s="167"/>
      <c r="AN95" s="167"/>
      <c r="AO95" s="167"/>
      <c r="AP95" s="167"/>
      <c r="AQ95" s="167"/>
      <c r="AR95" s="188"/>
      <c r="AS95" s="153"/>
      <c r="AT95" s="148"/>
      <c r="AU95" s="167"/>
      <c r="AV95" s="167"/>
      <c r="AW95" s="167"/>
      <c r="AX95" s="167"/>
      <c r="AY95" s="167"/>
      <c r="AZ95" s="167"/>
      <c r="BA95" s="185"/>
      <c r="BB95" s="167"/>
      <c r="BC95" s="167"/>
      <c r="BD95" s="167"/>
      <c r="BE95" s="167"/>
      <c r="BF95" s="167"/>
      <c r="BG95" s="167"/>
      <c r="BH95" s="167"/>
      <c r="BI95" s="167"/>
      <c r="BJ95" s="167"/>
    </row>
    <row r="96" spans="2:62" ht="15.6">
      <c r="B96" s="156"/>
      <c r="C96" s="159"/>
      <c r="D96" s="167"/>
      <c r="E96" s="512" t="s">
        <v>97</v>
      </c>
      <c r="F96" s="550">
        <v>140</v>
      </c>
      <c r="G96" s="548">
        <v>140</v>
      </c>
      <c r="H96" s="889"/>
      <c r="I96" s="938"/>
      <c r="J96" s="1896"/>
      <c r="K96" s="962" t="s">
        <v>686</v>
      </c>
      <c r="L96" s="963"/>
      <c r="M96" s="1911"/>
      <c r="N96" s="1430"/>
      <c r="O96" s="1042" t="s">
        <v>103</v>
      </c>
      <c r="P96" s="1043">
        <f>I92</f>
        <v>6</v>
      </c>
      <c r="Q96" s="1113">
        <f>J92</f>
        <v>6</v>
      </c>
      <c r="R96" s="9"/>
      <c r="S96" s="1070" t="s">
        <v>285</v>
      </c>
      <c r="T96" s="1043">
        <f>I88</f>
        <v>82.7</v>
      </c>
      <c r="U96" s="1119">
        <f>J88</f>
        <v>71.5</v>
      </c>
      <c r="V96" s="9"/>
      <c r="W96" s="585" t="s">
        <v>97</v>
      </c>
      <c r="X96" s="700">
        <f>F96+L92</f>
        <v>340</v>
      </c>
      <c r="Y96" s="1119">
        <f>G96+M92</f>
        <v>340</v>
      </c>
      <c r="AA96" s="1532"/>
      <c r="AB96" s="1096"/>
      <c r="AC96" s="292"/>
      <c r="AD96" s="167"/>
      <c r="AE96" s="153"/>
      <c r="AF96" s="1105"/>
      <c r="AG96" s="153"/>
      <c r="AH96" s="1105"/>
      <c r="AI96" s="167"/>
      <c r="AJ96" s="299"/>
      <c r="AK96" s="192"/>
      <c r="AL96" s="167"/>
      <c r="AM96" s="167"/>
      <c r="AN96" s="167"/>
      <c r="AO96" s="167"/>
      <c r="AP96" s="167"/>
      <c r="AQ96" s="167"/>
      <c r="AR96" s="189"/>
      <c r="AS96" s="153"/>
      <c r="AT96" s="148"/>
      <c r="AU96" s="167"/>
      <c r="AV96" s="167"/>
      <c r="AW96" s="167"/>
      <c r="AX96" s="167"/>
      <c r="AY96" s="167"/>
      <c r="AZ96" s="167"/>
      <c r="BA96" s="185"/>
      <c r="BB96" s="167"/>
      <c r="BC96" s="167"/>
      <c r="BD96" s="167"/>
      <c r="BE96" s="167"/>
      <c r="BF96" s="167"/>
      <c r="BG96" s="167"/>
      <c r="BH96" s="167"/>
      <c r="BI96" s="167"/>
      <c r="BJ96" s="167"/>
    </row>
    <row r="97" spans="2:62" ht="16.2" thickBot="1">
      <c r="B97" s="157"/>
      <c r="C97" s="364"/>
      <c r="D97" s="165"/>
      <c r="E97" s="519" t="s">
        <v>100</v>
      </c>
      <c r="F97" s="520">
        <v>5.89</v>
      </c>
      <c r="G97" s="1585">
        <v>5</v>
      </c>
      <c r="H97" s="157"/>
      <c r="I97" s="165"/>
      <c r="J97" s="158"/>
      <c r="K97" s="1582"/>
      <c r="L97" s="1914">
        <v>66</v>
      </c>
      <c r="M97" s="1915"/>
      <c r="N97" s="1430"/>
      <c r="O97" s="1042" t="s">
        <v>65</v>
      </c>
      <c r="P97" s="1043">
        <f>L90</f>
        <v>15</v>
      </c>
      <c r="Q97" s="1138">
        <f>M90</f>
        <v>15</v>
      </c>
      <c r="R97" s="9"/>
      <c r="S97" s="1070" t="s">
        <v>100</v>
      </c>
      <c r="T97" s="1043">
        <v>5.89</v>
      </c>
      <c r="U97" s="1119">
        <v>5</v>
      </c>
      <c r="V97" s="9"/>
      <c r="W97" s="9"/>
      <c r="X97" s="9"/>
      <c r="Y97" s="67"/>
      <c r="AA97" s="1532"/>
      <c r="AB97" s="1102"/>
      <c r="AC97" s="217"/>
      <c r="AD97" s="1105"/>
      <c r="AE97" s="217"/>
      <c r="AF97" s="1105"/>
      <c r="AG97" s="222"/>
      <c r="AH97" s="1105"/>
      <c r="AI97" s="167"/>
      <c r="AJ97" s="299"/>
      <c r="AK97" s="192"/>
      <c r="AL97" s="167"/>
      <c r="AM97" s="167"/>
      <c r="AN97" s="167"/>
      <c r="AO97" s="153"/>
      <c r="AP97" s="171"/>
      <c r="AQ97" s="255"/>
      <c r="AR97" s="189"/>
      <c r="AS97" s="153"/>
      <c r="AT97" s="148"/>
      <c r="AU97" s="167"/>
      <c r="AV97" s="167"/>
      <c r="AW97" s="167"/>
      <c r="AX97" s="167"/>
      <c r="AY97" s="167"/>
      <c r="AZ97" s="167"/>
      <c r="BA97" s="185"/>
      <c r="BB97" s="167"/>
      <c r="BC97" s="167"/>
      <c r="BD97" s="167"/>
      <c r="BE97" s="167"/>
      <c r="BF97" s="167"/>
      <c r="BG97" s="167"/>
      <c r="BH97" s="167"/>
      <c r="BI97" s="167"/>
      <c r="BJ97" s="167"/>
    </row>
    <row r="98" spans="2:62" ht="16.2" thickBot="1">
      <c r="C98" s="213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430"/>
      <c r="O98" s="1071" t="s">
        <v>68</v>
      </c>
      <c r="P98" s="1056">
        <f>F94+I94</f>
        <v>1.1000000000000001</v>
      </c>
      <c r="Q98" s="1146">
        <f>G94+J94</f>
        <v>1.1000000000000001</v>
      </c>
      <c r="R98" s="30"/>
      <c r="S98" s="601" t="s">
        <v>591</v>
      </c>
      <c r="T98" s="601">
        <f>SUM(T96:T97)</f>
        <v>88.59</v>
      </c>
      <c r="U98" s="601">
        <f>SUM(U96:U97)</f>
        <v>76.5</v>
      </c>
      <c r="V98" s="30"/>
      <c r="W98" s="30"/>
      <c r="X98" s="30"/>
      <c r="Y98" s="70"/>
      <c r="AA98" s="1532"/>
      <c r="AB98" s="167"/>
      <c r="AC98" s="217"/>
      <c r="AD98" s="1105"/>
      <c r="AE98" s="217"/>
      <c r="AF98" s="1105"/>
      <c r="AG98" s="153"/>
      <c r="AH98" s="1105"/>
      <c r="AI98" s="299"/>
      <c r="AJ98" s="299"/>
      <c r="AK98" s="192"/>
      <c r="AL98" s="167"/>
      <c r="AM98" s="167"/>
      <c r="AN98" s="167"/>
      <c r="AO98" s="167"/>
      <c r="AP98" s="167"/>
      <c r="AQ98" s="167"/>
      <c r="AR98" s="167"/>
      <c r="AS98" s="185"/>
      <c r="AT98" s="167"/>
      <c r="AU98" s="167"/>
      <c r="AV98" s="167"/>
      <c r="AW98" s="167"/>
      <c r="AX98" s="167"/>
      <c r="AY98" s="167"/>
      <c r="AZ98" s="167"/>
      <c r="BA98" s="185"/>
      <c r="BB98" s="167"/>
      <c r="BC98" s="167"/>
      <c r="BD98" s="167"/>
      <c r="BE98" s="167"/>
      <c r="BF98" s="167"/>
      <c r="BG98" s="167"/>
      <c r="BH98" s="167"/>
      <c r="BI98" s="167"/>
      <c r="BJ98" s="167"/>
    </row>
    <row r="99" spans="2:62" ht="17.25" customHeight="1">
      <c r="C99" s="213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430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AA99" s="1532"/>
      <c r="AB99" s="1096"/>
      <c r="AC99" s="217"/>
      <c r="AD99" s="1105"/>
      <c r="AE99" s="217"/>
      <c r="AF99" s="167"/>
      <c r="AG99" s="167"/>
      <c r="AH99" s="1105"/>
      <c r="AI99" s="299"/>
      <c r="AJ99" s="299"/>
      <c r="AK99" s="192"/>
      <c r="AL99" s="167"/>
      <c r="AM99" s="167"/>
      <c r="AN99" s="167"/>
      <c r="AO99" s="167"/>
      <c r="AP99" s="167"/>
      <c r="AQ99" s="167"/>
      <c r="AR99" s="167"/>
      <c r="AS99" s="185"/>
      <c r="AT99" s="167"/>
      <c r="AU99" s="167"/>
      <c r="AV99" s="167"/>
      <c r="AW99" s="167"/>
      <c r="AX99" s="167"/>
      <c r="AY99" s="167"/>
      <c r="AZ99" s="167"/>
      <c r="BA99" s="185"/>
      <c r="BB99" s="167"/>
      <c r="BC99" s="167"/>
      <c r="BD99" s="167"/>
      <c r="BE99" s="185"/>
      <c r="BF99" s="167"/>
      <c r="BG99" s="167"/>
      <c r="BH99" s="167"/>
      <c r="BI99" s="167"/>
      <c r="BJ99" s="167"/>
    </row>
    <row r="100" spans="2:62" ht="17.25" customHeight="1" thickBot="1">
      <c r="C100" s="213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430"/>
      <c r="O100" s="15"/>
      <c r="P100" s="1125"/>
      <c r="Q100" s="1097"/>
      <c r="R100" s="9"/>
      <c r="S100" s="9"/>
      <c r="T100" s="9"/>
      <c r="U100" s="9"/>
      <c r="V100" s="9"/>
      <c r="W100" s="9"/>
      <c r="X100" s="9"/>
      <c r="Y100" s="9"/>
      <c r="AA100" s="1533"/>
      <c r="AB100" s="1098"/>
      <c r="AC100" s="153"/>
      <c r="AD100" s="1120"/>
      <c r="AE100" s="217"/>
      <c r="AF100" s="1105"/>
      <c r="AG100" s="167"/>
      <c r="AH100" s="167"/>
      <c r="AI100" s="299"/>
      <c r="AJ100" s="299"/>
      <c r="AK100" s="192"/>
      <c r="AL100" s="167"/>
      <c r="AM100" s="167"/>
      <c r="AN100" s="167"/>
      <c r="AO100" s="167"/>
      <c r="AP100" s="167"/>
      <c r="AQ100" s="167"/>
      <c r="AR100" s="167"/>
      <c r="AS100" s="185"/>
      <c r="AT100" s="167"/>
      <c r="AU100" s="167"/>
      <c r="AV100" s="167"/>
      <c r="AW100" s="167"/>
      <c r="AX100" s="167"/>
      <c r="AY100" s="167"/>
      <c r="AZ100" s="167"/>
      <c r="BA100" s="185"/>
      <c r="BB100" s="167"/>
      <c r="BC100" s="167"/>
      <c r="BD100" s="167"/>
      <c r="BE100" s="185"/>
      <c r="BF100" s="167"/>
      <c r="BG100" s="167"/>
      <c r="BH100" s="167"/>
      <c r="BI100" s="167"/>
      <c r="BJ100" s="167"/>
    </row>
    <row r="101" spans="2:62" ht="15.75" customHeight="1" thickBot="1">
      <c r="B101" s="214" t="s">
        <v>2</v>
      </c>
      <c r="C101" s="176" t="s">
        <v>3</v>
      </c>
      <c r="D101" s="215" t="s">
        <v>4</v>
      </c>
      <c r="E101" s="216" t="s">
        <v>76</v>
      </c>
      <c r="F101" s="180"/>
      <c r="G101" s="180"/>
      <c r="H101" s="180"/>
      <c r="I101" s="180"/>
      <c r="J101" s="180"/>
      <c r="K101" s="180"/>
      <c r="L101" s="180"/>
      <c r="M101" s="175"/>
      <c r="N101" s="1680"/>
      <c r="AA101" s="153"/>
      <c r="AB101" s="1096"/>
      <c r="AC101" s="1511"/>
      <c r="AD101" s="1105"/>
      <c r="AE101" s="217"/>
      <c r="AF101" s="167"/>
      <c r="AG101" s="167"/>
      <c r="AH101" s="1105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85"/>
      <c r="AT101" s="167"/>
      <c r="AU101" s="167"/>
      <c r="AV101" s="167"/>
      <c r="AW101" s="167"/>
      <c r="AX101" s="167"/>
      <c r="AY101" s="167"/>
      <c r="AZ101" s="167"/>
      <c r="BA101" s="185"/>
      <c r="BB101" s="167"/>
      <c r="BC101" s="167"/>
      <c r="BD101" s="167"/>
      <c r="BE101" s="185"/>
      <c r="BF101" s="167"/>
      <c r="BG101" s="167"/>
      <c r="BH101" s="167"/>
      <c r="BI101" s="167"/>
      <c r="BJ101" s="167"/>
    </row>
    <row r="102" spans="2:62" ht="12.75" customHeight="1" thickBot="1">
      <c r="B102" s="416" t="s">
        <v>5</v>
      </c>
      <c r="C102" s="129"/>
      <c r="D102" s="417" t="s">
        <v>77</v>
      </c>
      <c r="E102" s="157"/>
      <c r="F102" s="165"/>
      <c r="G102" s="165"/>
      <c r="H102" s="165"/>
      <c r="I102" s="165"/>
      <c r="J102" s="165"/>
      <c r="K102" s="165"/>
      <c r="L102" s="165"/>
      <c r="M102" s="158"/>
      <c r="N102" s="1430"/>
      <c r="O102" s="1031" t="s">
        <v>213</v>
      </c>
      <c r="P102" s="1032"/>
      <c r="Q102" s="1032"/>
      <c r="R102" s="930"/>
      <c r="S102" s="36"/>
      <c r="T102" s="36"/>
      <c r="U102" s="36"/>
      <c r="V102" s="36"/>
      <c r="W102" s="36"/>
      <c r="X102" s="36"/>
      <c r="Y102" s="40"/>
      <c r="AA102" s="153"/>
      <c r="AB102" s="1103"/>
      <c r="AC102" s="1519"/>
      <c r="AD102" s="1105"/>
      <c r="AE102" s="170"/>
      <c r="AF102" s="167"/>
      <c r="AG102" s="167"/>
      <c r="AH102" s="1105"/>
      <c r="AI102" s="167"/>
      <c r="AJ102" s="190"/>
      <c r="AK102" s="153"/>
      <c r="AL102" s="137"/>
      <c r="AM102" s="167"/>
      <c r="AN102" s="167"/>
      <c r="AO102" s="167"/>
      <c r="AP102" s="167"/>
      <c r="AQ102" s="167"/>
      <c r="AR102" s="167"/>
      <c r="AS102" s="185"/>
      <c r="AT102" s="167"/>
      <c r="AU102" s="167"/>
      <c r="AV102" s="167"/>
      <c r="AW102" s="167"/>
      <c r="AX102" s="167"/>
      <c r="AY102" s="167"/>
      <c r="AZ102" s="186"/>
      <c r="BA102" s="153"/>
      <c r="BB102" s="148"/>
      <c r="BC102" s="167"/>
      <c r="BD102" s="167"/>
      <c r="BE102" s="185"/>
      <c r="BF102" s="167"/>
      <c r="BG102" s="167"/>
      <c r="BH102" s="167"/>
      <c r="BI102" s="167"/>
      <c r="BJ102" s="167"/>
    </row>
    <row r="103" spans="2:62" ht="12.75" customHeight="1" thickBot="1">
      <c r="B103" s="944" t="s">
        <v>465</v>
      </c>
      <c r="C103" s="208"/>
      <c r="D103" s="147"/>
      <c r="E103" s="220" t="s">
        <v>282</v>
      </c>
      <c r="F103" s="180"/>
      <c r="G103" s="175"/>
      <c r="H103" s="183" t="s">
        <v>456</v>
      </c>
      <c r="I103" s="196"/>
      <c r="J103" s="244"/>
      <c r="K103" s="196"/>
      <c r="L103" s="196"/>
      <c r="M103" s="179"/>
      <c r="N103" s="1430"/>
      <c r="O103" s="1033" t="s">
        <v>133</v>
      </c>
      <c r="P103" s="1034" t="s">
        <v>134</v>
      </c>
      <c r="Q103" s="1035" t="s">
        <v>135</v>
      </c>
      <c r="R103" s="64"/>
      <c r="S103" s="1036" t="s">
        <v>133</v>
      </c>
      <c r="T103" s="1036" t="s">
        <v>134</v>
      </c>
      <c r="U103" s="1037" t="s">
        <v>135</v>
      </c>
      <c r="V103" s="64"/>
      <c r="W103" s="1036" t="s">
        <v>133</v>
      </c>
      <c r="X103" s="1036" t="s">
        <v>134</v>
      </c>
      <c r="Y103" s="1037" t="s">
        <v>135</v>
      </c>
      <c r="AA103" s="167"/>
      <c r="AB103" s="1098"/>
      <c r="AC103" s="167"/>
      <c r="AD103" s="1105"/>
      <c r="AE103" s="188"/>
      <c r="AF103" s="167"/>
      <c r="AG103" s="153"/>
      <c r="AH103" s="1106"/>
      <c r="AI103" s="167"/>
      <c r="AJ103" s="186"/>
      <c r="AK103" s="193"/>
      <c r="AL103" s="167"/>
      <c r="AM103" s="185"/>
      <c r="AN103" s="262"/>
      <c r="AO103" s="167"/>
      <c r="AP103" s="167"/>
      <c r="AQ103" s="167"/>
      <c r="AR103" s="167"/>
      <c r="AS103" s="185"/>
      <c r="AT103" s="167"/>
      <c r="AU103" s="167"/>
      <c r="AV103" s="167"/>
      <c r="AW103" s="167"/>
      <c r="AX103" s="167"/>
      <c r="AY103" s="167"/>
      <c r="AZ103" s="186"/>
      <c r="BA103" s="217"/>
      <c r="BB103" s="148"/>
      <c r="BC103" s="167"/>
      <c r="BD103" s="167"/>
      <c r="BE103" s="185"/>
      <c r="BF103" s="167"/>
      <c r="BG103" s="167"/>
      <c r="BH103" s="167"/>
      <c r="BI103" s="167"/>
      <c r="BJ103" s="167"/>
    </row>
    <row r="104" spans="2:62" ht="15" thickBot="1">
      <c r="B104" s="514" t="s">
        <v>182</v>
      </c>
      <c r="C104" s="393" t="s">
        <v>281</v>
      </c>
      <c r="D104" s="1648">
        <v>200</v>
      </c>
      <c r="E104" s="410" t="s">
        <v>283</v>
      </c>
      <c r="F104" s="165"/>
      <c r="G104" s="158"/>
      <c r="H104" s="415" t="s">
        <v>133</v>
      </c>
      <c r="I104" s="413" t="s">
        <v>134</v>
      </c>
      <c r="J104" s="418" t="s">
        <v>135</v>
      </c>
      <c r="K104" s="412" t="s">
        <v>133</v>
      </c>
      <c r="L104" s="413" t="s">
        <v>134</v>
      </c>
      <c r="M104" s="414" t="s">
        <v>135</v>
      </c>
      <c r="N104" s="1430"/>
      <c r="O104" s="1038" t="s">
        <v>521</v>
      </c>
      <c r="P104" s="1039">
        <f>D112</f>
        <v>30</v>
      </c>
      <c r="Q104" s="1119">
        <f>D112</f>
        <v>30</v>
      </c>
      <c r="R104" s="9"/>
      <c r="S104" s="598" t="s">
        <v>85</v>
      </c>
      <c r="T104" s="1062">
        <f>L108</f>
        <v>0.8</v>
      </c>
      <c r="U104" s="1168">
        <f>M108</f>
        <v>0.8</v>
      </c>
      <c r="V104" s="1172"/>
      <c r="W104" s="1072" t="s">
        <v>522</v>
      </c>
      <c r="X104" s="140"/>
      <c r="Y104" s="143"/>
      <c r="AA104" s="167"/>
      <c r="AB104" s="1098"/>
      <c r="AC104" s="167"/>
      <c r="AD104" s="1105"/>
      <c r="AE104" s="153"/>
      <c r="AF104" s="167"/>
      <c r="AG104" s="167"/>
      <c r="AH104" s="1105"/>
      <c r="AI104" s="167"/>
      <c r="AJ104" s="186"/>
      <c r="AK104" s="190"/>
      <c r="AL104" s="153"/>
      <c r="AM104" s="13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85"/>
      <c r="BF104" s="167"/>
      <c r="BG104" s="167"/>
      <c r="BH104" s="167"/>
      <c r="BI104" s="167"/>
      <c r="BJ104" s="167"/>
    </row>
    <row r="105" spans="2:62" ht="16.5" customHeight="1" thickBot="1">
      <c r="B105" s="1865" t="s">
        <v>305</v>
      </c>
      <c r="C105" s="573" t="s">
        <v>531</v>
      </c>
      <c r="D105" s="1866">
        <v>60</v>
      </c>
      <c r="E105" s="1649" t="s">
        <v>133</v>
      </c>
      <c r="F105" s="413" t="s">
        <v>134</v>
      </c>
      <c r="G105" s="418" t="s">
        <v>135</v>
      </c>
      <c r="H105" s="377" t="s">
        <v>230</v>
      </c>
      <c r="I105" s="444">
        <v>118.84</v>
      </c>
      <c r="J105" s="937">
        <v>66.599999999999994</v>
      </c>
      <c r="K105" s="225" t="s">
        <v>95</v>
      </c>
      <c r="L105" s="226">
        <v>0.4</v>
      </c>
      <c r="M105" s="237">
        <v>0.4</v>
      </c>
      <c r="N105" s="1430"/>
      <c r="O105" s="1042" t="s">
        <v>523</v>
      </c>
      <c r="P105" s="1043">
        <f>I106+D111</f>
        <v>69.2</v>
      </c>
      <c r="Q105" s="1126">
        <f>D111+J106</f>
        <v>69.2</v>
      </c>
      <c r="R105" s="9"/>
      <c r="S105" s="598" t="s">
        <v>98</v>
      </c>
      <c r="T105" s="1043">
        <f>F111+I109+I117+L110</f>
        <v>14.95</v>
      </c>
      <c r="U105" s="1168">
        <f>J109+M110+J117+G111</f>
        <v>14.95</v>
      </c>
      <c r="V105" s="1172"/>
      <c r="W105" s="549" t="s">
        <v>527</v>
      </c>
      <c r="X105" s="1205">
        <f>F116</f>
        <v>1.98</v>
      </c>
      <c r="Y105" s="1113">
        <f>G116</f>
        <v>1.98</v>
      </c>
      <c r="AA105" s="1520"/>
      <c r="AB105" s="1098"/>
      <c r="AC105" s="167"/>
      <c r="AD105" s="1105"/>
      <c r="AE105" s="167"/>
      <c r="AF105" s="1105"/>
      <c r="AG105" s="167"/>
      <c r="AH105" s="1105"/>
      <c r="AI105" s="167"/>
      <c r="AJ105" s="186"/>
      <c r="AK105" s="186"/>
      <c r="AL105" s="153"/>
      <c r="AM105" s="137"/>
      <c r="AN105" s="167"/>
      <c r="AO105" s="167"/>
      <c r="AP105" s="167"/>
      <c r="AQ105" s="167"/>
      <c r="AR105" s="167"/>
      <c r="AS105" s="153"/>
      <c r="AT105" s="148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85"/>
      <c r="BF105" s="167"/>
      <c r="BG105" s="167"/>
      <c r="BH105" s="167"/>
      <c r="BI105" s="167"/>
      <c r="BJ105" s="167"/>
    </row>
    <row r="106" spans="2:62">
      <c r="B106" s="474"/>
      <c r="C106" s="1891" t="s">
        <v>666</v>
      </c>
      <c r="D106" s="1867"/>
      <c r="E106" s="227" t="s">
        <v>129</v>
      </c>
      <c r="F106" s="235">
        <v>51.25</v>
      </c>
      <c r="G106" s="242">
        <v>41</v>
      </c>
      <c r="H106" s="570" t="s">
        <v>94</v>
      </c>
      <c r="I106" s="547">
        <v>19.2</v>
      </c>
      <c r="J106" s="563">
        <v>19.2</v>
      </c>
      <c r="K106" s="549" t="s">
        <v>97</v>
      </c>
      <c r="L106" s="550">
        <v>13.15</v>
      </c>
      <c r="M106" s="567">
        <v>13.15</v>
      </c>
      <c r="N106" s="1430"/>
      <c r="O106" s="1042" t="s">
        <v>95</v>
      </c>
      <c r="P106" s="1043">
        <f>L105</f>
        <v>0.4</v>
      </c>
      <c r="Q106" s="1119">
        <f>M105</f>
        <v>0.4</v>
      </c>
      <c r="R106" s="9"/>
      <c r="S106" s="598" t="s">
        <v>103</v>
      </c>
      <c r="T106" s="1043">
        <f>I111</f>
        <v>6</v>
      </c>
      <c r="U106" s="1113">
        <f>J111</f>
        <v>6</v>
      </c>
      <c r="V106" s="9"/>
      <c r="W106" s="1045" t="s">
        <v>118</v>
      </c>
      <c r="X106" s="1043">
        <f>F110+L107</f>
        <v>4.8100000000000005</v>
      </c>
      <c r="Y106" s="1144">
        <f>M107+G110</f>
        <v>4.8100000000000005</v>
      </c>
      <c r="AA106" s="250"/>
      <c r="AB106" s="1098"/>
      <c r="AC106" s="167"/>
      <c r="AD106" s="1106"/>
      <c r="AE106" s="280"/>
      <c r="AF106" s="1105"/>
      <c r="AG106" s="137"/>
      <c r="AH106" s="1105"/>
      <c r="AI106" s="167"/>
      <c r="AJ106" s="186"/>
      <c r="AK106" s="186"/>
      <c r="AL106" s="153"/>
      <c r="AM106" s="137"/>
      <c r="AN106" s="167"/>
      <c r="AO106" s="167"/>
      <c r="AP106" s="167"/>
      <c r="AQ106" s="167"/>
      <c r="AR106" s="167"/>
      <c r="AS106" s="153"/>
      <c r="AT106" s="148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85"/>
      <c r="BF106" s="167"/>
      <c r="BG106" s="167"/>
      <c r="BH106" s="167"/>
      <c r="BI106" s="167"/>
      <c r="BJ106" s="167"/>
    </row>
    <row r="107" spans="2:62">
      <c r="B107" s="152" t="s">
        <v>23</v>
      </c>
      <c r="C107" s="150" t="s">
        <v>597</v>
      </c>
      <c r="D107" s="479" t="s">
        <v>239</v>
      </c>
      <c r="E107" s="512" t="s">
        <v>60</v>
      </c>
      <c r="F107" s="1650">
        <v>32</v>
      </c>
      <c r="G107" s="1651">
        <v>24</v>
      </c>
      <c r="H107" s="570" t="s">
        <v>96</v>
      </c>
      <c r="I107" s="547">
        <v>19.399999999999999</v>
      </c>
      <c r="J107" s="563">
        <v>19.399999999999999</v>
      </c>
      <c r="K107" s="549" t="s">
        <v>118</v>
      </c>
      <c r="L107" s="550">
        <v>2.81</v>
      </c>
      <c r="M107" s="567">
        <v>2.81</v>
      </c>
      <c r="N107" s="1430"/>
      <c r="O107" s="1042" t="s">
        <v>495</v>
      </c>
      <c r="P107" s="1043">
        <f>I116</f>
        <v>38</v>
      </c>
      <c r="Q107" s="1127">
        <f>J116</f>
        <v>38</v>
      </c>
      <c r="R107" s="9"/>
      <c r="S107" s="1083" t="s">
        <v>485</v>
      </c>
      <c r="T107" s="1142">
        <f>U107/1000/0.04</f>
        <v>2.5000000000000001E-2</v>
      </c>
      <c r="U107" s="1113">
        <f>J108</f>
        <v>1</v>
      </c>
      <c r="V107" s="9"/>
      <c r="W107" s="1046" t="s">
        <v>524</v>
      </c>
      <c r="X107" s="1043">
        <f>F106</f>
        <v>51.25</v>
      </c>
      <c r="Y107" s="1145">
        <f>G106</f>
        <v>41</v>
      </c>
      <c r="AA107" s="164"/>
      <c r="AB107" s="1098"/>
      <c r="AC107" s="217"/>
      <c r="AD107" s="167"/>
      <c r="AE107" s="217"/>
      <c r="AF107" s="1105"/>
      <c r="AG107" s="164"/>
      <c r="AH107" s="1105"/>
      <c r="AI107" s="540"/>
      <c r="AJ107" s="167"/>
      <c r="AK107" s="186"/>
      <c r="AL107" s="153"/>
      <c r="AM107" s="136"/>
      <c r="AN107" s="167"/>
      <c r="AO107" s="167"/>
      <c r="AP107" s="167"/>
      <c r="AQ107" s="167"/>
      <c r="AR107" s="167"/>
      <c r="AS107" s="153"/>
      <c r="AT107" s="148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85"/>
      <c r="BF107" s="167"/>
      <c r="BG107" s="167"/>
      <c r="BH107" s="167"/>
      <c r="BI107" s="167"/>
      <c r="BJ107" s="167"/>
    </row>
    <row r="108" spans="2:62">
      <c r="B108" s="55"/>
      <c r="C108" s="150" t="s">
        <v>596</v>
      </c>
      <c r="D108" s="155"/>
      <c r="E108" s="512" t="s">
        <v>86</v>
      </c>
      <c r="F108" s="550">
        <v>10</v>
      </c>
      <c r="G108" s="567">
        <v>8</v>
      </c>
      <c r="H108" s="570" t="s">
        <v>275</v>
      </c>
      <c r="I108" s="558" t="s">
        <v>497</v>
      </c>
      <c r="J108" s="563">
        <v>1</v>
      </c>
      <c r="K108" s="549" t="s">
        <v>110</v>
      </c>
      <c r="L108" s="550">
        <v>0.8</v>
      </c>
      <c r="M108" s="567">
        <v>0.8</v>
      </c>
      <c r="N108" s="1678"/>
      <c r="O108" s="516" t="s">
        <v>60</v>
      </c>
      <c r="P108" s="1062">
        <f>F107</f>
        <v>32</v>
      </c>
      <c r="Q108" s="1143">
        <f>G107</f>
        <v>24</v>
      </c>
      <c r="R108" s="9"/>
      <c r="S108" s="1044"/>
      <c r="T108" s="1057"/>
      <c r="U108" s="1113"/>
      <c r="V108" s="9"/>
      <c r="W108" s="1046" t="s">
        <v>101</v>
      </c>
      <c r="X108" s="1043">
        <f>F109+L109</f>
        <v>10.629999999999999</v>
      </c>
      <c r="Y108" s="1144">
        <f>G109+M109</f>
        <v>8.875</v>
      </c>
      <c r="AA108" s="164"/>
      <c r="AB108" s="1098"/>
      <c r="AC108" s="217"/>
      <c r="AD108" s="167"/>
      <c r="AE108" s="217"/>
      <c r="AF108" s="1105"/>
      <c r="AG108" s="164"/>
      <c r="AH108" s="1105"/>
      <c r="AI108" s="167"/>
      <c r="AJ108" s="167"/>
      <c r="AK108" s="186"/>
      <c r="AL108" s="153"/>
      <c r="AM108" s="137"/>
      <c r="AN108" s="217"/>
      <c r="AO108" s="644"/>
      <c r="AP108" s="167"/>
      <c r="AQ108" s="167"/>
      <c r="AR108" s="167"/>
      <c r="AS108" s="167"/>
      <c r="AT108" s="166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85"/>
      <c r="BF108" s="167"/>
      <c r="BG108" s="167"/>
      <c r="BH108" s="167"/>
      <c r="BI108" s="167"/>
      <c r="BJ108" s="167"/>
    </row>
    <row r="109" spans="2:62" ht="16.5" customHeight="1">
      <c r="B109" s="571" t="s">
        <v>679</v>
      </c>
      <c r="C109" s="589" t="s">
        <v>682</v>
      </c>
      <c r="D109" s="1476">
        <v>150</v>
      </c>
      <c r="E109" s="512" t="s">
        <v>454</v>
      </c>
      <c r="F109" s="550">
        <v>9.6</v>
      </c>
      <c r="G109" s="567">
        <v>8</v>
      </c>
      <c r="H109" s="570" t="s">
        <v>98</v>
      </c>
      <c r="I109" s="550">
        <v>3.6</v>
      </c>
      <c r="J109" s="563">
        <v>3.6</v>
      </c>
      <c r="K109" s="549" t="s">
        <v>454</v>
      </c>
      <c r="L109" s="577">
        <v>1.03</v>
      </c>
      <c r="M109" s="578">
        <v>0.875</v>
      </c>
      <c r="N109" s="1430"/>
      <c r="O109" s="1038" t="s">
        <v>525</v>
      </c>
      <c r="P109" s="1073">
        <f>X111</f>
        <v>148.63</v>
      </c>
      <c r="Q109" s="1127">
        <f>Y111</f>
        <v>130.13499999999999</v>
      </c>
      <c r="R109" s="9"/>
      <c r="S109" s="598" t="s">
        <v>68</v>
      </c>
      <c r="T109" s="1043">
        <f>F112+I119+L113</f>
        <v>0.8600000000000001</v>
      </c>
      <c r="U109" s="1113">
        <f>G112+M113+J119</f>
        <v>0.86</v>
      </c>
      <c r="V109" s="9"/>
      <c r="W109" s="1338" t="s">
        <v>86</v>
      </c>
      <c r="X109" s="1043">
        <f>F108+L111</f>
        <v>16.84</v>
      </c>
      <c r="Y109" s="1144">
        <f>G108+M111</f>
        <v>13.469999999999999</v>
      </c>
      <c r="AA109" s="170"/>
      <c r="AB109" s="1099"/>
      <c r="AC109" s="217"/>
      <c r="AD109" s="167"/>
      <c r="AE109" s="217"/>
      <c r="AF109" s="1105"/>
      <c r="AG109" s="164"/>
      <c r="AH109" s="1105"/>
      <c r="AI109" s="1501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48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85"/>
      <c r="BF109" s="167"/>
      <c r="BG109" s="167"/>
      <c r="BH109" s="167"/>
      <c r="BI109" s="167"/>
      <c r="BJ109" s="167"/>
    </row>
    <row r="110" spans="2:62" ht="18" customHeight="1">
      <c r="B110" s="530" t="s">
        <v>9</v>
      </c>
      <c r="C110" s="531" t="s">
        <v>224</v>
      </c>
      <c r="D110" s="478">
        <v>200</v>
      </c>
      <c r="E110" s="512" t="s">
        <v>118</v>
      </c>
      <c r="F110" s="552">
        <v>2</v>
      </c>
      <c r="G110" s="555">
        <v>2</v>
      </c>
      <c r="H110" s="562" t="s">
        <v>123</v>
      </c>
      <c r="I110" s="552">
        <v>9</v>
      </c>
      <c r="J110" s="936">
        <v>9</v>
      </c>
      <c r="K110" s="549" t="s">
        <v>98</v>
      </c>
      <c r="L110" s="550">
        <v>2.35</v>
      </c>
      <c r="M110" s="551">
        <v>2.35</v>
      </c>
      <c r="N110" s="1430"/>
      <c r="O110" s="1048" t="s">
        <v>648</v>
      </c>
      <c r="P110" s="1055">
        <f>F120</f>
        <v>141.905</v>
      </c>
      <c r="Q110" s="1119">
        <f>D113</f>
        <v>100</v>
      </c>
      <c r="R110" s="9"/>
      <c r="S110" s="988" t="s">
        <v>492</v>
      </c>
      <c r="T110" s="1116">
        <f>T111+T112</f>
        <v>1.274</v>
      </c>
      <c r="U110" s="1116">
        <f>U111+U112</f>
        <v>1.274</v>
      </c>
      <c r="V110" s="9"/>
      <c r="W110" s="1895" t="s">
        <v>73</v>
      </c>
      <c r="X110" s="1054">
        <f>L116</f>
        <v>63.12</v>
      </c>
      <c r="Y110" s="1145">
        <f>M116</f>
        <v>60</v>
      </c>
      <c r="AA110" s="170"/>
      <c r="AB110" s="1100"/>
      <c r="AC110" s="217"/>
      <c r="AD110" s="167"/>
      <c r="AE110" s="217"/>
      <c r="AF110" s="167"/>
      <c r="AG110" s="153"/>
      <c r="AH110" s="1105"/>
      <c r="AI110" s="1501"/>
      <c r="AJ110" s="167"/>
      <c r="AK110" s="193"/>
      <c r="AL110" s="167"/>
      <c r="AM110" s="185"/>
      <c r="AN110" s="167"/>
      <c r="AO110" s="167"/>
      <c r="AP110" s="167"/>
      <c r="AQ110" s="167"/>
      <c r="AR110" s="167"/>
      <c r="AS110" s="167"/>
      <c r="AT110" s="148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85"/>
      <c r="BF110" s="167"/>
      <c r="BG110" s="167"/>
      <c r="BH110" s="167"/>
      <c r="BI110" s="167"/>
      <c r="BJ110" s="167"/>
    </row>
    <row r="111" spans="2:62" ht="17.25" customHeight="1">
      <c r="B111" s="530" t="s">
        <v>10</v>
      </c>
      <c r="C111" s="531" t="s">
        <v>11</v>
      </c>
      <c r="D111" s="478">
        <v>50</v>
      </c>
      <c r="E111" s="512" t="s">
        <v>98</v>
      </c>
      <c r="F111" s="550">
        <v>4</v>
      </c>
      <c r="G111" s="567">
        <v>4</v>
      </c>
      <c r="H111" s="570" t="s">
        <v>103</v>
      </c>
      <c r="I111" s="552">
        <v>6</v>
      </c>
      <c r="J111" s="936">
        <v>6</v>
      </c>
      <c r="K111" s="549" t="s">
        <v>86</v>
      </c>
      <c r="L111" s="550">
        <v>6.84</v>
      </c>
      <c r="M111" s="551">
        <v>5.47</v>
      </c>
      <c r="N111" s="1430"/>
      <c r="O111" s="1074" t="s">
        <v>321</v>
      </c>
      <c r="P111" s="1043">
        <f>D110</f>
        <v>200</v>
      </c>
      <c r="Q111" s="1119">
        <f>D110</f>
        <v>200</v>
      </c>
      <c r="R111" s="9"/>
      <c r="S111" s="989" t="s">
        <v>455</v>
      </c>
      <c r="T111" s="1114">
        <f>F113+L112</f>
        <v>0.01</v>
      </c>
      <c r="U111" s="1114">
        <f>G113+M112</f>
        <v>0.01</v>
      </c>
      <c r="V111" s="9"/>
      <c r="W111" s="1049" t="s">
        <v>526</v>
      </c>
      <c r="X111" s="1084">
        <f>SUM(X105:X110)</f>
        <v>148.63</v>
      </c>
      <c r="Y111" s="1169">
        <f>SUM(Y105:Y110)</f>
        <v>130.13499999999999</v>
      </c>
      <c r="AA111" s="164"/>
      <c r="AB111" s="167"/>
      <c r="AC111" s="217"/>
      <c r="AD111" s="1105"/>
      <c r="AE111" s="217"/>
      <c r="AF111" s="167"/>
      <c r="AG111" s="153"/>
      <c r="AH111" s="1240"/>
      <c r="AI111" s="1501"/>
      <c r="AJ111" s="167"/>
      <c r="AK111" s="197"/>
      <c r="AL111" s="153"/>
      <c r="AM111" s="148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85"/>
      <c r="BF111" s="167"/>
      <c r="BG111" s="167"/>
      <c r="BH111" s="167"/>
      <c r="BI111" s="167"/>
      <c r="BJ111" s="167"/>
    </row>
    <row r="112" spans="2:62" ht="15" customHeight="1">
      <c r="B112" s="530" t="s">
        <v>10</v>
      </c>
      <c r="C112" s="531" t="s">
        <v>510</v>
      </c>
      <c r="D112" s="478">
        <v>30</v>
      </c>
      <c r="E112" s="512" t="s">
        <v>68</v>
      </c>
      <c r="F112" s="926">
        <v>0.4</v>
      </c>
      <c r="G112" s="927">
        <v>0.4</v>
      </c>
      <c r="H112" s="126"/>
      <c r="I112" s="126"/>
      <c r="J112" s="126"/>
      <c r="K112" s="917" t="s">
        <v>455</v>
      </c>
      <c r="L112" s="921">
        <v>2E-3</v>
      </c>
      <c r="M112" s="922">
        <v>2E-3</v>
      </c>
      <c r="N112" s="1430"/>
      <c r="O112" s="512" t="s">
        <v>100</v>
      </c>
      <c r="P112" s="1123">
        <f>F117</f>
        <v>5.89</v>
      </c>
      <c r="Q112" s="1110">
        <f>G117</f>
        <v>5</v>
      </c>
      <c r="R112" s="9"/>
      <c r="S112" s="990" t="s">
        <v>494</v>
      </c>
      <c r="T112" s="1117">
        <f>F115</f>
        <v>1.264</v>
      </c>
      <c r="U112" s="1117">
        <f>G115</f>
        <v>1.264</v>
      </c>
      <c r="V112" s="9"/>
      <c r="W112" s="9"/>
      <c r="X112" s="9"/>
      <c r="Y112" s="67"/>
      <c r="AA112" s="170"/>
      <c r="AB112" s="1099"/>
      <c r="AC112" s="153"/>
      <c r="AD112" s="167"/>
      <c r="AE112" s="217"/>
      <c r="AF112" s="167"/>
      <c r="AG112" s="153"/>
      <c r="AH112" s="1105"/>
      <c r="AI112" s="1501"/>
      <c r="AJ112" s="186"/>
      <c r="AK112" s="187"/>
      <c r="AL112" s="153"/>
      <c r="AM112" s="13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85"/>
      <c r="BF112" s="167"/>
      <c r="BG112" s="167"/>
      <c r="BH112" s="167"/>
      <c r="BI112" s="167"/>
      <c r="BJ112" s="167"/>
    </row>
    <row r="113" spans="2:62" ht="13.5" customHeight="1" thickBot="1">
      <c r="B113" s="539" t="s">
        <v>688</v>
      </c>
      <c r="C113" s="531" t="s">
        <v>628</v>
      </c>
      <c r="D113" s="478">
        <v>100</v>
      </c>
      <c r="E113" s="513" t="s">
        <v>455</v>
      </c>
      <c r="F113" s="577">
        <v>8.0000000000000002E-3</v>
      </c>
      <c r="G113" s="578">
        <v>8.0000000000000002E-3</v>
      </c>
      <c r="H113" s="526"/>
      <c r="I113" s="938"/>
      <c r="J113" s="939"/>
      <c r="K113" s="399" t="s">
        <v>68</v>
      </c>
      <c r="L113" s="469">
        <v>0.05</v>
      </c>
      <c r="M113" s="566">
        <v>0.05</v>
      </c>
      <c r="N113" s="1430"/>
      <c r="O113" s="516" t="s">
        <v>318</v>
      </c>
      <c r="P113" s="1062">
        <f>I105</f>
        <v>118.84</v>
      </c>
      <c r="Q113" s="1127">
        <f>J105</f>
        <v>66.599999999999994</v>
      </c>
      <c r="R113" s="9"/>
      <c r="S113" s="991" t="s">
        <v>206</v>
      </c>
      <c r="T113" s="1114"/>
      <c r="U113" s="1114"/>
      <c r="V113" s="9"/>
      <c r="W113" s="585" t="s">
        <v>97</v>
      </c>
      <c r="X113" s="700">
        <f>F114+I118+L106</f>
        <v>289.14999999999998</v>
      </c>
      <c r="Y113" s="1154">
        <f>F114+J118+M106</f>
        <v>289.14999999999998</v>
      </c>
      <c r="AA113" s="170"/>
      <c r="AB113" s="167"/>
      <c r="AC113" s="217"/>
      <c r="AD113" s="167"/>
      <c r="AE113" s="217"/>
      <c r="AF113" s="167"/>
      <c r="AG113" s="153"/>
      <c r="AH113" s="1111"/>
      <c r="AI113" s="1501"/>
      <c r="AJ113" s="186"/>
      <c r="AK113" s="186"/>
      <c r="AL113" s="153"/>
      <c r="AM113" s="136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281"/>
      <c r="BE113" s="185"/>
      <c r="BF113" s="167"/>
      <c r="BG113" s="167"/>
      <c r="BH113" s="167"/>
      <c r="BI113" s="167"/>
      <c r="BJ113" s="167"/>
    </row>
    <row r="114" spans="2:62" ht="15.75" customHeight="1" thickBot="1">
      <c r="B114" s="156"/>
      <c r="C114" s="159"/>
      <c r="D114" s="155"/>
      <c r="E114" s="512" t="s">
        <v>97</v>
      </c>
      <c r="F114" s="550">
        <v>160</v>
      </c>
      <c r="G114" s="696"/>
      <c r="H114" s="1206" t="s">
        <v>457</v>
      </c>
      <c r="I114" s="196"/>
      <c r="J114" s="196"/>
      <c r="K114" s="1868" t="s">
        <v>667</v>
      </c>
      <c r="L114" s="36"/>
      <c r="M114" s="40"/>
      <c r="N114" s="1430"/>
      <c r="O114" s="1121" t="s">
        <v>75</v>
      </c>
      <c r="P114" s="1166">
        <f>I107</f>
        <v>19.399999999999999</v>
      </c>
      <c r="Q114" s="1167">
        <f>J107</f>
        <v>19.399999999999999</v>
      </c>
      <c r="R114" s="30"/>
      <c r="S114" s="640" t="s">
        <v>533</v>
      </c>
      <c r="T114" s="1087">
        <f>I110</f>
        <v>9</v>
      </c>
      <c r="U114" s="1170">
        <f>J110</f>
        <v>9</v>
      </c>
      <c r="V114" s="30"/>
      <c r="W114" s="30"/>
      <c r="X114" s="30"/>
      <c r="Y114" s="70"/>
      <c r="AA114" s="170"/>
      <c r="AB114" s="1099"/>
      <c r="AC114" s="217"/>
      <c r="AD114" s="167"/>
      <c r="AE114" s="217"/>
      <c r="AF114" s="167"/>
      <c r="AG114" s="153"/>
      <c r="AH114" s="1105"/>
      <c r="AI114" s="1501"/>
      <c r="AJ114" s="186"/>
      <c r="AK114" s="186"/>
      <c r="AL114" s="153"/>
      <c r="AM114" s="137"/>
      <c r="AN114" s="167"/>
      <c r="AO114" s="167"/>
      <c r="AP114" s="167"/>
      <c r="AQ114" s="167"/>
      <c r="AR114" s="167"/>
      <c r="AS114" s="540"/>
      <c r="AT114" s="167"/>
      <c r="AU114" s="167"/>
      <c r="AV114" s="167"/>
      <c r="AW114" s="167"/>
      <c r="AX114" s="167"/>
      <c r="AY114" s="167"/>
      <c r="AZ114" s="194"/>
      <c r="BA114" s="167"/>
      <c r="BB114" s="185"/>
      <c r="BC114" s="167"/>
      <c r="BD114" s="186"/>
      <c r="BE114" s="153"/>
      <c r="BF114" s="148"/>
      <c r="BG114" s="167"/>
      <c r="BH114" s="167"/>
      <c r="BI114" s="167"/>
      <c r="BJ114" s="167"/>
    </row>
    <row r="115" spans="2:62" ht="14.25" customHeight="1" thickBot="1">
      <c r="B115" s="156"/>
      <c r="C115" s="159"/>
      <c r="D115" s="155"/>
      <c r="E115" s="515" t="s">
        <v>494</v>
      </c>
      <c r="F115" s="550">
        <v>1.264</v>
      </c>
      <c r="G115" s="1450">
        <v>1.264</v>
      </c>
      <c r="H115" s="423" t="s">
        <v>133</v>
      </c>
      <c r="I115" s="420" t="s">
        <v>134</v>
      </c>
      <c r="J115" s="457" t="s">
        <v>135</v>
      </c>
      <c r="K115" s="1868" t="s">
        <v>133</v>
      </c>
      <c r="L115" s="1869" t="s">
        <v>134</v>
      </c>
      <c r="M115" s="1870" t="s">
        <v>135</v>
      </c>
      <c r="N115" s="1430"/>
      <c r="Y115" s="9"/>
      <c r="AA115" s="170"/>
      <c r="AB115" s="167"/>
      <c r="AC115" s="178"/>
      <c r="AD115" s="1105"/>
      <c r="AE115" s="217"/>
      <c r="AF115" s="1105"/>
      <c r="AG115" s="153"/>
      <c r="AH115" s="1105"/>
      <c r="AI115" s="1501"/>
      <c r="AJ115" s="186"/>
      <c r="AK115" s="186"/>
      <c r="AL115" s="153"/>
      <c r="AM115" s="137"/>
      <c r="AN115" s="167"/>
      <c r="AO115" s="167"/>
      <c r="AP115" s="167"/>
      <c r="AQ115" s="167"/>
      <c r="AR115" s="167"/>
      <c r="AS115" s="167"/>
      <c r="AT115" s="185"/>
      <c r="AU115" s="167"/>
      <c r="AV115" s="167"/>
      <c r="AW115" s="167"/>
      <c r="AX115" s="167"/>
      <c r="AY115" s="167"/>
      <c r="AZ115" s="167"/>
      <c r="BA115" s="185"/>
      <c r="BB115" s="167"/>
      <c r="BC115" s="167"/>
      <c r="BD115" s="186"/>
      <c r="BE115" s="217"/>
      <c r="BF115" s="148"/>
      <c r="BG115" s="167"/>
      <c r="BH115" s="167"/>
      <c r="BI115" s="167"/>
      <c r="BJ115" s="167"/>
    </row>
    <row r="116" spans="2:62" ht="15.75" customHeight="1">
      <c r="B116" s="156"/>
      <c r="C116" s="159"/>
      <c r="D116" s="155"/>
      <c r="E116" s="512" t="s">
        <v>527</v>
      </c>
      <c r="F116" s="550">
        <v>1.98</v>
      </c>
      <c r="G116" s="567">
        <v>1.98</v>
      </c>
      <c r="H116" s="234" t="s">
        <v>284</v>
      </c>
      <c r="I116" s="243">
        <v>38</v>
      </c>
      <c r="J116" s="253">
        <v>38</v>
      </c>
      <c r="K116" s="1894" t="s">
        <v>73</v>
      </c>
      <c r="L116" s="1871">
        <v>63.12</v>
      </c>
      <c r="M116" s="1872">
        <v>60</v>
      </c>
      <c r="N116" s="1430"/>
      <c r="S116" s="9"/>
      <c r="T116" s="9"/>
      <c r="U116" s="9"/>
      <c r="V116" s="9"/>
      <c r="W116" s="9"/>
      <c r="X116" s="9"/>
      <c r="Y116" s="9"/>
      <c r="AA116" s="170"/>
      <c r="AB116" s="167"/>
      <c r="AC116" s="217"/>
      <c r="AD116" s="167"/>
      <c r="AE116" s="217"/>
      <c r="AF116" s="1105"/>
      <c r="AG116" s="153"/>
      <c r="AH116" s="1105"/>
      <c r="AI116" s="1501"/>
      <c r="AJ116" s="186"/>
      <c r="AK116" s="310"/>
      <c r="AL116" s="153"/>
      <c r="AM116" s="137"/>
      <c r="AN116" s="167"/>
      <c r="AO116" s="167"/>
      <c r="AP116" s="167"/>
      <c r="AQ116" s="167"/>
      <c r="AR116" s="167"/>
      <c r="AS116" s="153"/>
      <c r="AT116" s="186"/>
      <c r="AU116" s="167"/>
      <c r="AV116" s="167"/>
      <c r="AW116" s="167"/>
      <c r="AX116" s="167"/>
      <c r="AY116" s="167"/>
      <c r="AZ116" s="167"/>
      <c r="BA116" s="185"/>
      <c r="BB116" s="167"/>
      <c r="BC116" s="167"/>
      <c r="BD116" s="167"/>
      <c r="BE116" s="167"/>
      <c r="BF116" s="167"/>
      <c r="BG116" s="167"/>
      <c r="BH116" s="167"/>
      <c r="BI116" s="167"/>
      <c r="BJ116" s="167"/>
    </row>
    <row r="117" spans="2:62" ht="13.5" customHeight="1" thickBot="1">
      <c r="B117" s="163"/>
      <c r="C117" s="162"/>
      <c r="D117" s="1477"/>
      <c r="E117" s="519" t="s">
        <v>100</v>
      </c>
      <c r="F117" s="520">
        <v>5.89</v>
      </c>
      <c r="G117" s="524">
        <v>5</v>
      </c>
      <c r="H117" s="562" t="s">
        <v>98</v>
      </c>
      <c r="I117" s="552">
        <v>5</v>
      </c>
      <c r="J117" s="553">
        <v>5</v>
      </c>
      <c r="K117" s="55"/>
      <c r="L117" s="9"/>
      <c r="M117" s="67"/>
      <c r="N117" s="1430"/>
      <c r="O117" s="262"/>
      <c r="P117" s="167"/>
      <c r="Q117" s="167"/>
      <c r="R117" s="9"/>
      <c r="S117" s="9"/>
      <c r="T117" s="9"/>
      <c r="U117" s="9"/>
      <c r="V117" s="9"/>
      <c r="W117" s="9"/>
      <c r="X117" s="9"/>
      <c r="Y117" s="9"/>
      <c r="AA117" s="170"/>
      <c r="AB117" s="167"/>
      <c r="AC117" s="292"/>
      <c r="AD117" s="167"/>
      <c r="AE117" s="217"/>
      <c r="AF117" s="1105"/>
      <c r="AG117" s="153"/>
      <c r="AH117" s="1105"/>
      <c r="AI117" s="167"/>
      <c r="AJ117" s="186"/>
      <c r="AK117" s="167"/>
      <c r="AL117" s="167"/>
      <c r="AM117" s="167"/>
      <c r="AN117" s="167"/>
      <c r="AO117" s="167"/>
      <c r="AP117" s="167"/>
      <c r="AQ117" s="167"/>
      <c r="AR117" s="167"/>
      <c r="AS117" s="153"/>
      <c r="AT117" s="167"/>
      <c r="AU117" s="167"/>
      <c r="AV117" s="167"/>
      <c r="AW117" s="167"/>
      <c r="AX117" s="167"/>
      <c r="AY117" s="167"/>
      <c r="AZ117" s="167"/>
      <c r="BA117" s="185"/>
      <c r="BB117" s="167"/>
      <c r="BC117" s="167"/>
      <c r="BD117" s="167"/>
      <c r="BE117" s="167"/>
      <c r="BF117" s="167"/>
      <c r="BG117" s="167"/>
      <c r="BH117" s="167"/>
      <c r="BI117" s="167"/>
      <c r="BJ117" s="167"/>
    </row>
    <row r="118" spans="2:62" ht="16.2" thickBot="1">
      <c r="B118" s="156"/>
      <c r="C118" s="159"/>
      <c r="D118" s="155"/>
      <c r="E118" s="1622" t="s">
        <v>647</v>
      </c>
      <c r="F118" s="196"/>
      <c r="G118" s="179"/>
      <c r="H118" s="515" t="s">
        <v>97</v>
      </c>
      <c r="I118" s="1907">
        <v>116</v>
      </c>
      <c r="J118" s="1908">
        <v>116</v>
      </c>
      <c r="K118" s="55"/>
      <c r="L118" s="9"/>
      <c r="M118" s="67"/>
      <c r="N118" s="1430"/>
      <c r="O118" s="289"/>
      <c r="P118" s="290"/>
      <c r="Q118" s="284"/>
      <c r="AA118" s="170"/>
      <c r="AB118" s="1102"/>
      <c r="AC118" s="217"/>
      <c r="AD118" s="167"/>
      <c r="AE118" s="217"/>
      <c r="AF118" s="1105"/>
      <c r="AG118" s="222"/>
      <c r="AH118" s="1240"/>
      <c r="AI118" s="167"/>
      <c r="AJ118" s="310"/>
      <c r="AK118" s="153"/>
      <c r="AL118" s="148"/>
      <c r="AM118" s="255"/>
      <c r="AN118" s="167"/>
      <c r="AO118" s="167"/>
      <c r="AP118" s="167"/>
      <c r="AQ118" s="167"/>
      <c r="AR118" s="167"/>
      <c r="AS118" s="153"/>
      <c r="AT118" s="148"/>
      <c r="AU118" s="167"/>
      <c r="AV118" s="167"/>
      <c r="AW118" s="167"/>
      <c r="AX118" s="167"/>
      <c r="AY118" s="167"/>
      <c r="AZ118" s="194"/>
      <c r="BA118" s="167"/>
      <c r="BB118" s="185"/>
      <c r="BC118" s="167"/>
      <c r="BD118" s="167"/>
      <c r="BE118" s="167"/>
      <c r="BF118" s="167"/>
      <c r="BG118" s="167"/>
      <c r="BH118" s="167"/>
      <c r="BI118" s="167"/>
      <c r="BJ118" s="167"/>
    </row>
    <row r="119" spans="2:62" ht="13.5" customHeight="1" thickBot="1">
      <c r="B119" s="156"/>
      <c r="C119" s="159"/>
      <c r="D119" s="155"/>
      <c r="E119" s="303" t="s">
        <v>133</v>
      </c>
      <c r="F119" s="285" t="s">
        <v>134</v>
      </c>
      <c r="G119" s="286" t="s">
        <v>135</v>
      </c>
      <c r="H119" s="512" t="s">
        <v>99</v>
      </c>
      <c r="I119" s="558">
        <v>0.41</v>
      </c>
      <c r="J119" s="940">
        <v>0.41</v>
      </c>
      <c r="K119" s="55"/>
      <c r="L119" s="9"/>
      <c r="M119" s="67"/>
      <c r="N119" s="1430"/>
      <c r="O119" s="153"/>
      <c r="P119" s="166"/>
      <c r="Q119" s="229"/>
      <c r="AA119" s="170"/>
      <c r="AB119" s="1096"/>
      <c r="AC119" s="217"/>
      <c r="AD119" s="1111"/>
      <c r="AE119" s="217"/>
      <c r="AF119" s="1105"/>
      <c r="AG119" s="153"/>
      <c r="AH119" s="1105"/>
      <c r="AI119" s="167"/>
      <c r="AJ119" s="167"/>
      <c r="AK119" s="153"/>
      <c r="AL119" s="148"/>
      <c r="AM119" s="255"/>
      <c r="AN119" s="167"/>
      <c r="AO119" s="167"/>
      <c r="AP119" s="167"/>
      <c r="AQ119" s="167"/>
      <c r="AR119" s="167"/>
      <c r="AS119" s="153"/>
      <c r="AT119" s="148"/>
      <c r="AU119" s="167"/>
      <c r="AV119" s="167"/>
      <c r="AW119" s="167"/>
      <c r="AX119" s="167"/>
      <c r="AY119" s="167"/>
      <c r="AZ119" s="167"/>
      <c r="BA119" s="185"/>
      <c r="BB119" s="167"/>
      <c r="BC119" s="167"/>
      <c r="BD119" s="167"/>
      <c r="BE119" s="167"/>
      <c r="BF119" s="167"/>
      <c r="BG119" s="167"/>
      <c r="BH119" s="167"/>
      <c r="BI119" s="167"/>
      <c r="BJ119" s="167"/>
    </row>
    <row r="120" spans="2:62" ht="15" thickBot="1">
      <c r="B120" s="157"/>
      <c r="C120" s="364"/>
      <c r="D120" s="158"/>
      <c r="E120" s="1652" t="s">
        <v>646</v>
      </c>
      <c r="F120" s="1653">
        <v>141.905</v>
      </c>
      <c r="G120" s="1654">
        <v>100</v>
      </c>
      <c r="H120" s="157"/>
      <c r="I120" s="165"/>
      <c r="J120" s="165"/>
      <c r="K120" s="48"/>
      <c r="L120" s="30"/>
      <c r="M120" s="70"/>
      <c r="N120" s="1430"/>
      <c r="O120" s="153"/>
      <c r="P120" s="148"/>
      <c r="Q120" s="255"/>
      <c r="AA120" s="170"/>
      <c r="AB120" s="1096"/>
      <c r="AC120" s="217"/>
      <c r="AD120" s="1105"/>
      <c r="AE120" s="217"/>
      <c r="AF120" s="167"/>
      <c r="AG120" s="167"/>
      <c r="AH120" s="1105"/>
      <c r="AI120" s="167"/>
      <c r="AJ120" s="167"/>
      <c r="AK120" s="153"/>
      <c r="AL120" s="148"/>
      <c r="AM120" s="255"/>
      <c r="AN120" s="167"/>
      <c r="AO120" s="167"/>
      <c r="AP120" s="167"/>
      <c r="AQ120" s="167"/>
      <c r="AR120" s="167"/>
      <c r="AS120" s="153"/>
      <c r="AT120" s="148"/>
      <c r="AU120" s="153"/>
      <c r="AV120" s="153"/>
      <c r="AW120" s="153"/>
      <c r="AX120" s="167"/>
      <c r="AY120" s="167"/>
      <c r="AZ120" s="167"/>
      <c r="BA120" s="185"/>
      <c r="BB120" s="167"/>
      <c r="BC120" s="167"/>
      <c r="BD120" s="167"/>
      <c r="BE120" s="167"/>
      <c r="BF120" s="167"/>
      <c r="BG120" s="167"/>
      <c r="BH120" s="167"/>
      <c r="BI120" s="167"/>
      <c r="BJ120" s="167"/>
    </row>
    <row r="121" spans="2:62" ht="15" customHeight="1">
      <c r="C121" s="213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430"/>
      <c r="O121" s="170"/>
      <c r="P121" s="148"/>
      <c r="Q121" s="255"/>
      <c r="AA121" s="275"/>
      <c r="AB121" s="1098"/>
      <c r="AC121" s="217"/>
      <c r="AD121" s="167"/>
      <c r="AE121" s="217"/>
      <c r="AF121" s="1105"/>
      <c r="AG121" s="167"/>
      <c r="AH121" s="167"/>
      <c r="AI121" s="167"/>
      <c r="AJ121" s="167"/>
      <c r="AK121" s="170"/>
      <c r="AL121" s="148"/>
      <c r="AM121" s="255"/>
      <c r="AN121" s="167"/>
      <c r="AO121" s="167"/>
      <c r="AP121" s="167"/>
      <c r="AQ121" s="167"/>
      <c r="AR121" s="167"/>
      <c r="AS121" s="153"/>
      <c r="AT121" s="148"/>
      <c r="AU121" s="167"/>
      <c r="AV121" s="167"/>
      <c r="AW121" s="217"/>
      <c r="AX121" s="164"/>
      <c r="AY121" s="167"/>
      <c r="AZ121" s="167"/>
      <c r="BA121" s="185"/>
      <c r="BB121" s="167"/>
      <c r="BC121" s="167"/>
      <c r="BD121" s="167"/>
      <c r="BE121" s="167"/>
      <c r="BF121" s="167"/>
      <c r="BG121" s="167"/>
      <c r="BH121" s="167"/>
      <c r="BI121" s="167"/>
      <c r="BJ121" s="167"/>
    </row>
    <row r="122" spans="2:62">
      <c r="C122" s="213"/>
      <c r="D122" s="126"/>
      <c r="E122" s="126"/>
      <c r="F122" s="126"/>
      <c r="G122" s="126"/>
      <c r="H122" s="126"/>
      <c r="I122" s="126"/>
      <c r="J122" s="126"/>
      <c r="K122" s="1655"/>
      <c r="L122" s="126"/>
      <c r="M122" s="126"/>
      <c r="N122" s="1430"/>
      <c r="O122" s="170"/>
      <c r="P122" s="148"/>
      <c r="Q122" s="255"/>
      <c r="AA122" s="153"/>
      <c r="AB122" s="1096"/>
      <c r="AC122" s="1511"/>
      <c r="AD122" s="1105"/>
      <c r="AE122" s="217"/>
      <c r="AF122" s="167"/>
      <c r="AG122" s="167"/>
      <c r="AH122" s="1105"/>
      <c r="AI122" s="167"/>
      <c r="AJ122" s="167"/>
      <c r="AK122" s="153"/>
      <c r="AL122" s="186"/>
      <c r="AM122" s="296"/>
      <c r="AN122" s="167"/>
      <c r="AO122" s="167"/>
      <c r="AP122" s="167"/>
      <c r="AQ122" s="167"/>
      <c r="AR122" s="167"/>
      <c r="AS122" s="185"/>
      <c r="AT122" s="167"/>
      <c r="AU122" s="167"/>
      <c r="AV122" s="167"/>
      <c r="AW122" s="217"/>
      <c r="AX122" s="164"/>
      <c r="AY122" s="167"/>
      <c r="AZ122" s="167"/>
      <c r="BA122" s="185"/>
      <c r="BB122" s="167"/>
      <c r="BC122" s="167"/>
      <c r="BD122" s="167"/>
      <c r="BE122" s="167"/>
      <c r="BF122" s="167"/>
      <c r="BG122" s="167"/>
      <c r="BH122" s="167"/>
      <c r="BI122" s="167"/>
      <c r="BJ122" s="167"/>
    </row>
    <row r="123" spans="2:62">
      <c r="C123" s="213"/>
      <c r="D123" s="126"/>
      <c r="E123" s="126"/>
      <c r="F123" s="126"/>
      <c r="G123" s="126"/>
      <c r="H123" s="126"/>
      <c r="I123" s="126"/>
      <c r="J123" s="126"/>
      <c r="K123" s="1655"/>
      <c r="L123" s="126"/>
      <c r="M123" s="126"/>
      <c r="N123" s="1430"/>
      <c r="O123" s="153"/>
      <c r="P123" s="148"/>
      <c r="Q123" s="255"/>
      <c r="AA123" s="153"/>
      <c r="AB123" s="1103"/>
      <c r="AC123" s="1519"/>
      <c r="AD123" s="167"/>
      <c r="AE123" s="170"/>
      <c r="AF123" s="167"/>
      <c r="AG123" s="167"/>
      <c r="AH123" s="1105"/>
      <c r="AI123" s="167"/>
      <c r="AJ123" s="153"/>
      <c r="AK123" s="181"/>
      <c r="AL123" s="167"/>
      <c r="AM123" s="167"/>
      <c r="AN123" s="167"/>
      <c r="AO123" s="167"/>
      <c r="AP123" s="167"/>
      <c r="AQ123" s="167"/>
      <c r="AR123" s="167"/>
      <c r="AS123" s="185"/>
      <c r="AT123" s="167"/>
      <c r="AU123" s="167"/>
      <c r="AV123" s="167"/>
      <c r="AW123" s="217"/>
      <c r="AX123" s="167"/>
      <c r="AY123" s="167"/>
      <c r="AZ123" s="167"/>
      <c r="BA123" s="185"/>
      <c r="BB123" s="167"/>
      <c r="BC123" s="167"/>
      <c r="BD123" s="167"/>
      <c r="BE123" s="185"/>
      <c r="BF123" s="167"/>
      <c r="BG123" s="167"/>
      <c r="BH123" s="167"/>
      <c r="BI123" s="167"/>
      <c r="BJ123" s="167"/>
    </row>
    <row r="124" spans="2:62">
      <c r="C124" s="213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430"/>
      <c r="AA124" s="167"/>
      <c r="AB124" s="1098"/>
      <c r="AC124" s="167"/>
      <c r="AD124" s="1105"/>
      <c r="AE124" s="164"/>
      <c r="AF124" s="167"/>
      <c r="AG124" s="167"/>
      <c r="AH124" s="1105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85"/>
      <c r="AT124" s="167"/>
      <c r="AU124" s="167"/>
      <c r="AV124" s="167"/>
      <c r="AW124" s="239"/>
      <c r="AX124" s="167"/>
      <c r="AY124" s="167"/>
      <c r="AZ124" s="167"/>
      <c r="BA124" s="185"/>
      <c r="BB124" s="167"/>
      <c r="BC124" s="167"/>
      <c r="BD124" s="167"/>
      <c r="BE124" s="185"/>
      <c r="BF124" s="167"/>
      <c r="BG124" s="167"/>
      <c r="BH124" s="167"/>
      <c r="BI124" s="167"/>
      <c r="BJ124" s="167"/>
    </row>
    <row r="125" spans="2:62" ht="13.5" customHeight="1">
      <c r="C125" s="213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430"/>
      <c r="AA125" s="167"/>
      <c r="AB125" s="1098"/>
      <c r="AC125" s="167"/>
      <c r="AD125" s="1105"/>
      <c r="AE125" s="153"/>
      <c r="AF125" s="167"/>
      <c r="AG125" s="167"/>
      <c r="AH125" s="1105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85"/>
      <c r="AT125" s="167"/>
      <c r="AU125" s="167"/>
      <c r="AV125" s="167"/>
      <c r="AW125" s="167"/>
      <c r="AX125" s="167"/>
      <c r="AY125" s="167"/>
      <c r="AZ125" s="167"/>
      <c r="BA125" s="185"/>
      <c r="BB125" s="167"/>
      <c r="BC125" s="167"/>
      <c r="BD125" s="167"/>
      <c r="BE125" s="185"/>
      <c r="BF125" s="167"/>
      <c r="BG125" s="167"/>
      <c r="BH125" s="167"/>
      <c r="BI125" s="167"/>
      <c r="BJ125" s="167"/>
    </row>
    <row r="126" spans="2:62" ht="14.25" customHeight="1">
      <c r="C126" s="213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430"/>
      <c r="AA126" s="167"/>
      <c r="AB126" s="1098"/>
      <c r="AC126" s="167"/>
      <c r="AD126" s="1105"/>
      <c r="AE126" s="153"/>
      <c r="AF126" s="1105"/>
      <c r="AG126" s="167"/>
      <c r="AH126" s="1105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85"/>
      <c r="AT126" s="167"/>
      <c r="AU126" s="167"/>
      <c r="AV126" s="167"/>
      <c r="AW126" s="199"/>
      <c r="AX126" s="167"/>
      <c r="AY126" s="167"/>
      <c r="AZ126" s="167"/>
      <c r="BA126" s="185"/>
      <c r="BB126" s="167"/>
      <c r="BC126" s="167"/>
      <c r="BD126" s="167"/>
      <c r="BE126" s="185"/>
      <c r="BF126" s="167"/>
      <c r="BG126" s="167"/>
      <c r="BH126" s="167"/>
      <c r="BI126" s="167"/>
      <c r="BJ126" s="167"/>
    </row>
    <row r="127" spans="2:62">
      <c r="C127" s="213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430"/>
      <c r="AA127" s="167"/>
      <c r="AB127" s="1098"/>
      <c r="AC127" s="167"/>
      <c r="AD127" s="1105"/>
      <c r="AE127" s="167"/>
      <c r="AF127" s="1105"/>
      <c r="AG127" s="167"/>
      <c r="AH127" s="1105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85"/>
      <c r="AT127" s="167"/>
      <c r="AU127" s="167"/>
      <c r="AV127" s="167"/>
      <c r="AW127" s="166"/>
      <c r="AX127" s="167"/>
      <c r="AY127" s="167"/>
      <c r="AZ127" s="167"/>
      <c r="BA127" s="185"/>
      <c r="BB127" s="167"/>
      <c r="BC127" s="167"/>
      <c r="BD127" s="167"/>
      <c r="BE127" s="185"/>
      <c r="BF127" s="167"/>
      <c r="BG127" s="167"/>
      <c r="BH127" s="167"/>
      <c r="BI127" s="167"/>
      <c r="BJ127" s="167"/>
    </row>
    <row r="128" spans="2:62">
      <c r="C128" s="213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430"/>
      <c r="AA128" s="239"/>
      <c r="AB128" s="1096"/>
      <c r="AC128" s="239"/>
      <c r="AD128" s="1106"/>
      <c r="AE128" s="239"/>
      <c r="AF128" s="1106"/>
      <c r="AG128" s="239"/>
      <c r="AH128" s="1105"/>
      <c r="AI128" s="239"/>
      <c r="AJ128" s="167"/>
      <c r="AK128" s="181"/>
      <c r="AL128" s="167"/>
      <c r="AM128" s="167"/>
      <c r="AN128" s="167"/>
      <c r="AO128" s="167"/>
      <c r="AP128" s="167"/>
      <c r="AQ128" s="167"/>
      <c r="AR128" s="167"/>
      <c r="AS128" s="185"/>
      <c r="AT128" s="167"/>
      <c r="AU128" s="167"/>
      <c r="AV128" s="167"/>
      <c r="AW128" s="148"/>
      <c r="AX128" s="167"/>
      <c r="AY128" s="167"/>
      <c r="AZ128" s="167"/>
      <c r="BA128" s="185"/>
      <c r="BB128" s="167"/>
      <c r="BC128" s="167"/>
      <c r="BD128" s="167"/>
      <c r="BE128" s="185"/>
      <c r="BF128" s="167"/>
      <c r="BG128" s="167"/>
      <c r="BH128" s="167"/>
      <c r="BI128" s="167"/>
      <c r="BJ128" s="167"/>
    </row>
    <row r="129" spans="2:62">
      <c r="C129" s="213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430"/>
      <c r="AA129" s="167"/>
      <c r="AB129" s="1098"/>
      <c r="AC129" s="167"/>
      <c r="AD129" s="1105"/>
      <c r="AE129" s="167"/>
      <c r="AF129" s="1105"/>
      <c r="AG129" s="167"/>
      <c r="AH129" s="1105"/>
      <c r="AI129" s="1520"/>
      <c r="AJ129" s="167"/>
      <c r="AK129" s="181"/>
      <c r="AL129" s="167"/>
      <c r="AM129" s="167"/>
      <c r="AN129" s="167"/>
      <c r="AO129" s="167"/>
      <c r="AP129" s="167"/>
      <c r="AQ129" s="167"/>
      <c r="AR129" s="167"/>
      <c r="AS129" s="311"/>
      <c r="AT129" s="239"/>
      <c r="AU129" s="167"/>
      <c r="AV129" s="167"/>
      <c r="AW129" s="166"/>
      <c r="AX129" s="167"/>
      <c r="AY129" s="167"/>
      <c r="AZ129" s="167"/>
      <c r="BA129" s="185"/>
      <c r="BB129" s="167"/>
      <c r="BC129" s="167"/>
      <c r="BD129" s="167"/>
      <c r="BE129" s="185"/>
      <c r="BF129" s="167"/>
      <c r="BG129" s="167"/>
      <c r="BH129" s="167"/>
      <c r="BI129" s="167"/>
      <c r="BJ129" s="167"/>
    </row>
    <row r="130" spans="2:62">
      <c r="B130" s="167"/>
      <c r="C130" s="185"/>
      <c r="D130" s="167"/>
      <c r="E130" s="126"/>
      <c r="F130" s="126"/>
      <c r="G130" s="126"/>
      <c r="H130" s="126"/>
      <c r="I130" s="126"/>
      <c r="J130" s="126"/>
      <c r="K130" s="266"/>
      <c r="L130" s="126"/>
      <c r="M130" s="126"/>
      <c r="N130" s="1430"/>
      <c r="AA130" s="167"/>
      <c r="AB130" s="1098"/>
      <c r="AC130" s="167"/>
      <c r="AD130" s="1105"/>
      <c r="AE130" s="167"/>
      <c r="AF130" s="1105"/>
      <c r="AG130" s="167"/>
      <c r="AH130" s="1105"/>
      <c r="AI130" s="1520"/>
      <c r="AJ130" s="167"/>
      <c r="AK130" s="181"/>
      <c r="AL130" s="192"/>
      <c r="AM130" s="167"/>
      <c r="AN130" s="167"/>
      <c r="AO130" s="167"/>
      <c r="AP130" s="167"/>
      <c r="AQ130" s="167"/>
      <c r="AR130" s="167"/>
      <c r="AS130" s="485"/>
      <c r="AT130" s="167"/>
      <c r="AU130" s="167"/>
      <c r="AV130" s="167"/>
      <c r="AW130" s="166"/>
      <c r="AX130" s="167"/>
      <c r="AY130" s="167"/>
      <c r="AZ130" s="167"/>
      <c r="BA130" s="185"/>
      <c r="BB130" s="167"/>
      <c r="BC130" s="167"/>
      <c r="BD130" s="167"/>
      <c r="BE130" s="185"/>
      <c r="BF130" s="167"/>
      <c r="BG130" s="167"/>
      <c r="BH130" s="167"/>
      <c r="BI130" s="167"/>
      <c r="BJ130" s="167"/>
    </row>
    <row r="131" spans="2:62">
      <c r="B131" s="909" t="s">
        <v>203</v>
      </c>
      <c r="C131" s="213"/>
      <c r="D131" s="126"/>
      <c r="E131" s="126"/>
      <c r="F131" s="209" t="s">
        <v>262</v>
      </c>
      <c r="G131" s="126"/>
      <c r="H131" s="126"/>
      <c r="I131" s="126"/>
      <c r="J131" s="126"/>
      <c r="K131" s="126"/>
      <c r="L131" s="126"/>
      <c r="M131" s="126"/>
      <c r="N131" s="126"/>
      <c r="AA131" s="167"/>
      <c r="AB131" s="1098"/>
      <c r="AC131" s="167"/>
      <c r="AD131" s="1105"/>
      <c r="AE131" s="167"/>
      <c r="AF131" s="1105"/>
      <c r="AG131" s="540"/>
      <c r="AH131" s="1105"/>
      <c r="AI131" s="1520"/>
      <c r="AJ131" s="167"/>
      <c r="AK131" s="181"/>
      <c r="AL131" s="192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6"/>
      <c r="AX131" s="167"/>
      <c r="AY131" s="167"/>
      <c r="AZ131" s="167"/>
      <c r="BA131" s="185"/>
      <c r="BB131" s="167"/>
      <c r="BC131" s="167"/>
      <c r="BD131" s="167"/>
      <c r="BE131" s="185"/>
      <c r="BF131" s="167"/>
      <c r="BG131" s="167"/>
      <c r="BH131" s="167"/>
      <c r="BI131" s="167"/>
      <c r="BJ131" s="167"/>
    </row>
    <row r="132" spans="2:62">
      <c r="C132" s="1562" t="s">
        <v>435</v>
      </c>
      <c r="D132" s="126"/>
      <c r="E132" s="126"/>
      <c r="F132" s="126"/>
      <c r="G132" s="210"/>
      <c r="H132" s="210"/>
      <c r="I132" s="210"/>
      <c r="J132" s="126"/>
      <c r="K132" s="1633" t="s">
        <v>437</v>
      </c>
      <c r="L132" s="210"/>
      <c r="M132" s="126"/>
      <c r="N132" s="126"/>
      <c r="AA132" s="167"/>
      <c r="AB132" s="1098"/>
      <c r="AC132" s="167"/>
      <c r="AD132" s="1105"/>
      <c r="AE132" s="540"/>
      <c r="AF132" s="1105"/>
      <c r="AG132" s="540"/>
      <c r="AH132" s="1105"/>
      <c r="AI132" s="1520"/>
      <c r="AJ132" s="167"/>
      <c r="AK132" s="181"/>
      <c r="AL132" s="190"/>
      <c r="AM132" s="153"/>
      <c r="AN132" s="148"/>
      <c r="AO132" s="167"/>
      <c r="AP132" s="167"/>
      <c r="AQ132" s="167"/>
      <c r="AR132" s="167"/>
      <c r="AS132" s="185"/>
      <c r="AT132" s="167"/>
      <c r="AU132" s="167"/>
      <c r="AV132" s="167"/>
      <c r="AW132" s="153"/>
      <c r="AX132" s="167"/>
      <c r="AY132" s="167"/>
      <c r="AZ132" s="167"/>
      <c r="BA132" s="167"/>
      <c r="BB132" s="167"/>
      <c r="BC132" s="167"/>
      <c r="BD132" s="167"/>
      <c r="BE132" s="185"/>
      <c r="BF132" s="167"/>
      <c r="BG132" s="167"/>
      <c r="BH132" s="167"/>
      <c r="BI132" s="167"/>
      <c r="BJ132" s="167"/>
    </row>
    <row r="133" spans="2:62" ht="15" thickBot="1">
      <c r="B133" s="2" t="s">
        <v>132</v>
      </c>
      <c r="C133" s="210"/>
      <c r="D133" s="1634"/>
      <c r="E133" s="126"/>
      <c r="F133" s="1635" t="s">
        <v>467</v>
      </c>
      <c r="G133" s="126"/>
      <c r="H133" s="126"/>
      <c r="I133" s="212">
        <v>0.35</v>
      </c>
      <c r="J133" s="126"/>
      <c r="K133" s="126" t="s">
        <v>268</v>
      </c>
      <c r="L133" s="126"/>
      <c r="M133" s="126"/>
      <c r="N133" s="1430"/>
      <c r="AA133" s="239"/>
      <c r="AB133" s="1096"/>
      <c r="AC133" s="239"/>
      <c r="AD133" s="1106"/>
      <c r="AE133" s="239"/>
      <c r="AF133" s="1106"/>
      <c r="AG133" s="239"/>
      <c r="AH133" s="1105"/>
      <c r="AI133" s="239"/>
      <c r="AJ133" s="167"/>
      <c r="AK133" s="177"/>
      <c r="AL133" s="186"/>
      <c r="AM133" s="153"/>
      <c r="AN133" s="148"/>
      <c r="AO133" s="167"/>
      <c r="AP133" s="167"/>
      <c r="AQ133" s="167"/>
      <c r="AR133" s="311"/>
      <c r="AS133" s="311"/>
      <c r="AT133" s="486"/>
      <c r="AU133" s="167"/>
      <c r="AV133" s="167"/>
      <c r="AW133" s="153"/>
      <c r="AX133" s="167"/>
      <c r="AY133" s="167"/>
      <c r="AZ133" s="311"/>
      <c r="BA133" s="167"/>
      <c r="BB133" s="167"/>
      <c r="BC133" s="167"/>
      <c r="BD133" s="167"/>
      <c r="BE133" s="185"/>
      <c r="BF133" s="167"/>
      <c r="BG133" s="167"/>
      <c r="BH133" s="167"/>
      <c r="BI133" s="167"/>
      <c r="BJ133" s="167"/>
    </row>
    <row r="134" spans="2:62" ht="15" thickBot="1">
      <c r="B134" s="214" t="s">
        <v>2</v>
      </c>
      <c r="C134" s="176" t="s">
        <v>3</v>
      </c>
      <c r="D134" s="215" t="s">
        <v>4</v>
      </c>
      <c r="E134" s="216" t="s">
        <v>76</v>
      </c>
      <c r="F134" s="180"/>
      <c r="G134" s="180"/>
      <c r="H134" s="180"/>
      <c r="I134" s="180"/>
      <c r="J134" s="180"/>
      <c r="K134" s="180"/>
      <c r="L134" s="180"/>
      <c r="M134" s="175"/>
      <c r="N134" s="1430"/>
      <c r="AA134" s="167"/>
      <c r="AB134" s="1098"/>
      <c r="AC134" s="167"/>
      <c r="AD134" s="1105"/>
      <c r="AE134" s="167"/>
      <c r="AF134" s="1105"/>
      <c r="AG134" s="167"/>
      <c r="AH134" s="1105"/>
      <c r="AI134" s="1520"/>
      <c r="AJ134" s="167"/>
      <c r="AK134" s="177"/>
      <c r="AL134" s="190"/>
      <c r="AM134" s="153"/>
      <c r="AN134" s="148"/>
      <c r="AO134" s="167"/>
      <c r="AP134" s="167"/>
      <c r="AQ134" s="167"/>
      <c r="AR134" s="167"/>
      <c r="AS134" s="185"/>
      <c r="AT134" s="167"/>
      <c r="AU134" s="167"/>
      <c r="AV134" s="167"/>
      <c r="AW134" s="153"/>
      <c r="AX134" s="167"/>
      <c r="AY134" s="167"/>
      <c r="AZ134" s="167"/>
      <c r="BA134" s="185"/>
      <c r="BB134" s="167"/>
      <c r="BC134" s="167"/>
      <c r="BD134" s="167"/>
      <c r="BE134" s="185"/>
      <c r="BF134" s="167"/>
      <c r="BG134" s="167"/>
      <c r="BH134" s="167"/>
      <c r="BI134" s="167"/>
      <c r="BJ134" s="167"/>
    </row>
    <row r="135" spans="2:62" ht="16.2" thickBot="1">
      <c r="B135" s="184" t="s">
        <v>5</v>
      </c>
      <c r="C135" s="217"/>
      <c r="D135" s="161" t="s">
        <v>77</v>
      </c>
      <c r="E135" s="518" t="s">
        <v>286</v>
      </c>
      <c r="F135" s="196"/>
      <c r="G135" s="196"/>
      <c r="H135" s="196"/>
      <c r="I135" s="196"/>
      <c r="J135" s="179"/>
      <c r="K135" s="183" t="s">
        <v>181</v>
      </c>
      <c r="L135" s="196"/>
      <c r="M135" s="179"/>
      <c r="N135" s="1675"/>
      <c r="AA135" s="167"/>
      <c r="AB135" s="1098"/>
      <c r="AC135" s="167"/>
      <c r="AD135" s="1105"/>
      <c r="AE135" s="167"/>
      <c r="AF135" s="1105"/>
      <c r="AG135" s="167"/>
      <c r="AH135" s="1105"/>
      <c r="AI135" s="1520"/>
      <c r="AJ135" s="167"/>
      <c r="AK135" s="177"/>
      <c r="AL135" s="186"/>
      <c r="AM135" s="153"/>
      <c r="AN135" s="148"/>
      <c r="AO135" s="167"/>
      <c r="AP135" s="167"/>
      <c r="AQ135" s="167"/>
      <c r="AR135" s="186"/>
      <c r="AS135" s="153"/>
      <c r="AT135" s="148"/>
      <c r="AU135" s="167"/>
      <c r="AV135" s="167"/>
      <c r="AW135" s="153"/>
      <c r="AX135" s="167"/>
      <c r="AY135" s="167"/>
      <c r="AZ135" s="167"/>
      <c r="BA135" s="167"/>
      <c r="BB135" s="167"/>
      <c r="BC135" s="167"/>
      <c r="BD135" s="167"/>
      <c r="BE135" s="185"/>
      <c r="BF135" s="167"/>
      <c r="BG135" s="167"/>
      <c r="BH135" s="167"/>
      <c r="BI135" s="167"/>
      <c r="BJ135" s="167"/>
    </row>
    <row r="136" spans="2:62" ht="16.2" thickBot="1">
      <c r="B136" s="944" t="s">
        <v>466</v>
      </c>
      <c r="C136" s="204"/>
      <c r="D136" s="246"/>
      <c r="E136" s="429" t="s">
        <v>133</v>
      </c>
      <c r="F136" s="283" t="s">
        <v>134</v>
      </c>
      <c r="G136" s="304" t="s">
        <v>135</v>
      </c>
      <c r="H136" s="411" t="s">
        <v>133</v>
      </c>
      <c r="I136" s="285" t="s">
        <v>134</v>
      </c>
      <c r="J136" s="286" t="s">
        <v>135</v>
      </c>
      <c r="K136" s="424" t="s">
        <v>133</v>
      </c>
      <c r="L136" s="283" t="s">
        <v>134</v>
      </c>
      <c r="M136" s="304" t="s">
        <v>135</v>
      </c>
      <c r="N136" s="1430"/>
      <c r="AA136" s="167"/>
      <c r="AB136" s="1098"/>
      <c r="AC136" s="167"/>
      <c r="AD136" s="1105"/>
      <c r="AE136" s="167"/>
      <c r="AF136" s="1105"/>
      <c r="AG136" s="540"/>
      <c r="AH136" s="1105"/>
      <c r="AI136" s="1520"/>
      <c r="AJ136" s="167"/>
      <c r="AK136" s="177"/>
      <c r="AL136" s="186"/>
      <c r="AM136" s="153"/>
      <c r="AN136" s="166"/>
      <c r="AO136" s="167"/>
      <c r="AP136" s="167"/>
      <c r="AQ136" s="167"/>
      <c r="AR136" s="186"/>
      <c r="AS136" s="217"/>
      <c r="AT136" s="148"/>
      <c r="AU136" s="167"/>
      <c r="AV136" s="167"/>
      <c r="AW136" s="153"/>
      <c r="AX136" s="167"/>
      <c r="AY136" s="167"/>
      <c r="AZ136" s="167"/>
      <c r="BA136" s="167"/>
      <c r="BB136" s="167"/>
      <c r="BC136" s="167"/>
      <c r="BD136" s="186"/>
      <c r="BE136" s="153"/>
      <c r="BF136" s="148"/>
      <c r="BG136" s="167"/>
      <c r="BH136" s="167"/>
      <c r="BI136" s="167"/>
      <c r="BJ136" s="167"/>
    </row>
    <row r="137" spans="2:62" ht="16.2" thickBot="1">
      <c r="B137" s="392" t="s">
        <v>173</v>
      </c>
      <c r="C137" s="393" t="s">
        <v>286</v>
      </c>
      <c r="D137" s="1873">
        <v>200</v>
      </c>
      <c r="E137" s="227" t="s">
        <v>92</v>
      </c>
      <c r="F137" s="243">
        <v>57.7</v>
      </c>
      <c r="G137" s="253">
        <v>45</v>
      </c>
      <c r="H137" s="482" t="s">
        <v>97</v>
      </c>
      <c r="I137" s="459">
        <v>160</v>
      </c>
      <c r="J137" s="1456">
        <v>160</v>
      </c>
      <c r="K137" s="977" t="s">
        <v>100</v>
      </c>
      <c r="L137" s="248">
        <v>82.7</v>
      </c>
      <c r="M137" s="249">
        <v>71.5</v>
      </c>
      <c r="N137" s="1430"/>
      <c r="S137" s="236" t="s">
        <v>534</v>
      </c>
      <c r="AA137" s="167"/>
      <c r="AB137" s="1098"/>
      <c r="AC137" s="167"/>
      <c r="AD137" s="1105"/>
      <c r="AE137" s="540"/>
      <c r="AF137" s="1105"/>
      <c r="AG137" s="540"/>
      <c r="AH137" s="1105"/>
      <c r="AI137" s="1520"/>
      <c r="AJ137" s="167"/>
      <c r="AK137" s="299"/>
      <c r="AL137" s="187"/>
      <c r="AM137" s="153"/>
      <c r="AN137" s="148"/>
      <c r="AO137" s="167"/>
      <c r="AP137" s="167"/>
      <c r="AQ137" s="167"/>
      <c r="AR137" s="193"/>
      <c r="AS137" s="167"/>
      <c r="AT137" s="185"/>
      <c r="AU137" s="167"/>
      <c r="AV137" s="167"/>
      <c r="AW137" s="153"/>
      <c r="AX137" s="167"/>
      <c r="AY137" s="167"/>
      <c r="AZ137" s="167"/>
      <c r="BA137" s="167"/>
      <c r="BB137" s="167"/>
      <c r="BC137" s="167"/>
      <c r="BD137" s="167"/>
      <c r="BE137" s="185"/>
      <c r="BF137" s="167"/>
      <c r="BG137" s="167"/>
      <c r="BH137" s="167"/>
      <c r="BI137" s="167"/>
      <c r="BJ137" s="167"/>
    </row>
    <row r="138" spans="2:62" ht="16.2" thickBot="1">
      <c r="B138" s="1865" t="s">
        <v>305</v>
      </c>
      <c r="C138" s="573" t="s">
        <v>665</v>
      </c>
      <c r="D138" s="1866">
        <v>60</v>
      </c>
      <c r="E138" s="512" t="s">
        <v>60</v>
      </c>
      <c r="F138" s="1650">
        <v>7.07</v>
      </c>
      <c r="G138" s="1656">
        <v>5.3</v>
      </c>
      <c r="H138" s="1399" t="s">
        <v>100</v>
      </c>
      <c r="I138" s="542">
        <v>5.89</v>
      </c>
      <c r="J138" s="1350">
        <v>5</v>
      </c>
      <c r="K138" s="576" t="s">
        <v>121</v>
      </c>
      <c r="L138" s="472">
        <v>42.5</v>
      </c>
      <c r="M138" s="522">
        <v>42.5</v>
      </c>
      <c r="N138" s="1430"/>
      <c r="O138" s="1031" t="s">
        <v>214</v>
      </c>
      <c r="P138" s="1032"/>
      <c r="Q138" s="1032"/>
      <c r="R138" s="930"/>
      <c r="S138" s="36"/>
      <c r="T138" s="36"/>
      <c r="U138" s="36"/>
      <c r="V138" s="36"/>
      <c r="W138" s="36"/>
      <c r="X138" s="36"/>
      <c r="Y138" s="40"/>
      <c r="AA138" s="167"/>
      <c r="AB138" s="1098"/>
      <c r="AC138" s="167"/>
      <c r="AD138" s="1105"/>
      <c r="AE138" s="540"/>
      <c r="AF138" s="1105"/>
      <c r="AG138" s="540"/>
      <c r="AH138" s="1105"/>
      <c r="AI138" s="1520"/>
      <c r="AJ138" s="167"/>
      <c r="AK138" s="299"/>
      <c r="AL138" s="187"/>
      <c r="AM138" s="153"/>
      <c r="AN138" s="148"/>
      <c r="AO138" s="167"/>
      <c r="AP138" s="167"/>
      <c r="AQ138" s="167"/>
      <c r="AR138" s="186"/>
      <c r="AS138" s="153"/>
      <c r="AT138" s="148"/>
      <c r="AU138" s="167"/>
      <c r="AV138" s="167"/>
      <c r="AW138" s="153"/>
      <c r="AX138" s="167"/>
      <c r="AY138" s="167"/>
      <c r="AZ138" s="167"/>
      <c r="BA138" s="167"/>
      <c r="BB138" s="167"/>
      <c r="BC138" s="167"/>
      <c r="BD138" s="167"/>
      <c r="BE138" s="185"/>
      <c r="BF138" s="167"/>
      <c r="BG138" s="167"/>
      <c r="BH138" s="167"/>
      <c r="BI138" s="167"/>
      <c r="BJ138" s="167"/>
    </row>
    <row r="139" spans="2:62" ht="16.2" thickBot="1">
      <c r="B139" s="474"/>
      <c r="C139" s="1891" t="s">
        <v>666</v>
      </c>
      <c r="D139" s="1874"/>
      <c r="E139" s="512" t="s">
        <v>86</v>
      </c>
      <c r="F139" s="550">
        <v>8</v>
      </c>
      <c r="G139" s="567">
        <v>6.4</v>
      </c>
      <c r="H139" s="882" t="s">
        <v>264</v>
      </c>
      <c r="I139" s="196"/>
      <c r="J139" s="179"/>
      <c r="K139" s="513" t="s">
        <v>103</v>
      </c>
      <c r="L139" s="439">
        <v>6.25</v>
      </c>
      <c r="M139" s="440">
        <v>6.25</v>
      </c>
      <c r="N139" s="1430"/>
      <c r="O139" s="1033" t="s">
        <v>133</v>
      </c>
      <c r="P139" s="1034" t="s">
        <v>134</v>
      </c>
      <c r="Q139" s="1035" t="s">
        <v>135</v>
      </c>
      <c r="R139" s="64"/>
      <c r="S139" s="1036" t="s">
        <v>133</v>
      </c>
      <c r="T139" s="1036" t="s">
        <v>134</v>
      </c>
      <c r="U139" s="1037" t="s">
        <v>135</v>
      </c>
      <c r="V139" s="64"/>
      <c r="W139" s="1036" t="s">
        <v>133</v>
      </c>
      <c r="X139" s="1036" t="s">
        <v>134</v>
      </c>
      <c r="Y139" s="1037" t="s">
        <v>135</v>
      </c>
      <c r="AA139" s="1692"/>
      <c r="AB139" s="1098"/>
      <c r="AC139" s="167"/>
      <c r="AD139" s="1105"/>
      <c r="AE139" s="167"/>
      <c r="AF139" s="1105"/>
      <c r="AG139" s="167"/>
      <c r="AH139" s="1105"/>
      <c r="AI139" s="167"/>
      <c r="AJ139" s="153"/>
      <c r="AK139" s="299"/>
      <c r="AL139" s="1501"/>
      <c r="AM139" s="167"/>
      <c r="AN139" s="167"/>
      <c r="AO139" s="167"/>
      <c r="AP139" s="167"/>
      <c r="AQ139" s="167"/>
      <c r="AR139" s="186"/>
      <c r="AS139" s="177"/>
      <c r="AT139" s="177"/>
      <c r="AU139" s="167"/>
      <c r="AV139" s="167"/>
      <c r="AW139" s="153"/>
      <c r="AX139" s="167"/>
      <c r="AY139" s="167"/>
      <c r="AZ139" s="167"/>
      <c r="BA139" s="167"/>
      <c r="BB139" s="167"/>
      <c r="BC139" s="167"/>
      <c r="BD139" s="167"/>
      <c r="BE139" s="185"/>
      <c r="BF139" s="167"/>
      <c r="BG139" s="167"/>
      <c r="BH139" s="167"/>
      <c r="BI139" s="167"/>
      <c r="BJ139" s="167"/>
    </row>
    <row r="140" spans="2:62" ht="16.2" thickBot="1">
      <c r="B140" s="385" t="s">
        <v>19</v>
      </c>
      <c r="C140" s="531" t="s">
        <v>120</v>
      </c>
      <c r="D140" s="592" t="s">
        <v>592</v>
      </c>
      <c r="E140" s="512" t="s">
        <v>458</v>
      </c>
      <c r="F140" s="550">
        <v>7.68</v>
      </c>
      <c r="G140" s="567">
        <v>6.4</v>
      </c>
      <c r="H140" s="308" t="s">
        <v>133</v>
      </c>
      <c r="I140" s="285" t="s">
        <v>134</v>
      </c>
      <c r="J140" s="286" t="s">
        <v>135</v>
      </c>
      <c r="K140" s="512" t="s">
        <v>458</v>
      </c>
      <c r="L140" s="439">
        <v>7.5</v>
      </c>
      <c r="M140" s="440">
        <v>6.25</v>
      </c>
      <c r="N140" s="1430"/>
      <c r="O140" s="1038" t="s">
        <v>521</v>
      </c>
      <c r="P140" s="1039">
        <f>D143</f>
        <v>30</v>
      </c>
      <c r="Q140" s="1119">
        <f>D143</f>
        <v>30</v>
      </c>
      <c r="R140" s="9"/>
      <c r="S140" s="1171" t="s">
        <v>485</v>
      </c>
      <c r="T140" s="1174">
        <f>U140/1000/0.04</f>
        <v>0.32324999999999998</v>
      </c>
      <c r="U140" s="1113">
        <f>G142</f>
        <v>12.93</v>
      </c>
      <c r="V140" s="9"/>
      <c r="W140" s="1072" t="s">
        <v>522</v>
      </c>
      <c r="X140" s="140"/>
      <c r="Y140" s="143"/>
      <c r="AA140" s="167"/>
      <c r="AB140" s="1098"/>
      <c r="AC140" s="167"/>
      <c r="AD140" s="1105"/>
      <c r="AE140" s="167"/>
      <c r="AF140" s="1105"/>
      <c r="AG140" s="167"/>
      <c r="AH140" s="1105"/>
      <c r="AI140" s="167"/>
      <c r="AJ140" s="167"/>
      <c r="AK140" s="299"/>
      <c r="AL140" s="1501"/>
      <c r="AM140" s="167"/>
      <c r="AN140" s="167"/>
      <c r="AO140" s="167"/>
      <c r="AP140" s="167"/>
      <c r="AQ140" s="167"/>
      <c r="AR140" s="186"/>
      <c r="AS140" s="153"/>
      <c r="AT140" s="148"/>
      <c r="AU140" s="167"/>
      <c r="AV140" s="167"/>
      <c r="AW140" s="153"/>
      <c r="AX140" s="167"/>
      <c r="AY140" s="167"/>
      <c r="AZ140" s="167"/>
      <c r="BA140" s="167"/>
      <c r="BB140" s="167"/>
      <c r="BC140" s="167"/>
      <c r="BD140" s="167"/>
      <c r="BE140" s="185"/>
      <c r="BF140" s="167"/>
      <c r="BG140" s="167"/>
      <c r="BH140" s="167"/>
      <c r="BI140" s="167"/>
      <c r="BJ140" s="167"/>
    </row>
    <row r="141" spans="2:62" ht="15.6">
      <c r="B141" s="385" t="s">
        <v>601</v>
      </c>
      <c r="C141" s="531" t="s">
        <v>264</v>
      </c>
      <c r="D141" s="925">
        <v>200</v>
      </c>
      <c r="E141" s="512" t="s">
        <v>118</v>
      </c>
      <c r="F141" s="550">
        <v>1.6</v>
      </c>
      <c r="G141" s="567">
        <v>1.6</v>
      </c>
      <c r="H141" s="228" t="s">
        <v>109</v>
      </c>
      <c r="I141" s="226">
        <v>1</v>
      </c>
      <c r="J141" s="237">
        <v>1</v>
      </c>
      <c r="K141" s="513" t="s">
        <v>86</v>
      </c>
      <c r="L141" s="439">
        <v>12.5</v>
      </c>
      <c r="M141" s="440">
        <v>10</v>
      </c>
      <c r="N141" s="1430"/>
      <c r="O141" s="1042" t="s">
        <v>523</v>
      </c>
      <c r="P141" s="1043">
        <f>D142</f>
        <v>50</v>
      </c>
      <c r="Q141" s="1126">
        <f>D142</f>
        <v>50</v>
      </c>
      <c r="R141" s="9"/>
      <c r="S141" s="598" t="s">
        <v>65</v>
      </c>
      <c r="T141" s="1043">
        <f>F145+I143</f>
        <v>14</v>
      </c>
      <c r="U141" s="1113">
        <f>G145+J143</f>
        <v>14</v>
      </c>
      <c r="V141" s="9"/>
      <c r="W141" s="1045" t="s">
        <v>118</v>
      </c>
      <c r="X141" s="1043">
        <f>F141+L142</f>
        <v>11.6</v>
      </c>
      <c r="Y141" s="1144">
        <f>M142+G141</f>
        <v>11.6</v>
      </c>
      <c r="AA141" s="1520"/>
      <c r="AB141" s="1098"/>
      <c r="AC141" s="167"/>
      <c r="AD141" s="1105"/>
      <c r="AE141" s="217"/>
      <c r="AF141" s="1105"/>
      <c r="AG141" s="153"/>
      <c r="AH141" s="1106"/>
      <c r="AI141" s="167"/>
      <c r="AJ141" s="167"/>
      <c r="AK141" s="299"/>
      <c r="AL141" s="1501"/>
      <c r="AM141" s="167"/>
      <c r="AN141" s="197"/>
      <c r="AO141" s="181"/>
      <c r="AP141" s="181"/>
      <c r="AQ141" s="167"/>
      <c r="AR141" s="186"/>
      <c r="AS141" s="153"/>
      <c r="AT141" s="148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94"/>
      <c r="BE141" s="167"/>
      <c r="BF141" s="185"/>
      <c r="BG141" s="167"/>
      <c r="BH141" s="167"/>
      <c r="BI141" s="167"/>
      <c r="BJ141" s="167"/>
    </row>
    <row r="142" spans="2:62">
      <c r="B142" s="385" t="s">
        <v>10</v>
      </c>
      <c r="C142" s="531" t="s">
        <v>11</v>
      </c>
      <c r="D142" s="592">
        <v>50</v>
      </c>
      <c r="E142" s="512" t="s">
        <v>267</v>
      </c>
      <c r="F142" s="558" t="s">
        <v>503</v>
      </c>
      <c r="G142" s="567">
        <v>12.93</v>
      </c>
      <c r="H142" s="541" t="s">
        <v>97</v>
      </c>
      <c r="I142" s="388">
        <v>66</v>
      </c>
      <c r="J142" s="544"/>
      <c r="K142" s="512" t="s">
        <v>118</v>
      </c>
      <c r="L142" s="439">
        <v>10</v>
      </c>
      <c r="M142" s="440">
        <v>10</v>
      </c>
      <c r="N142" s="1681"/>
      <c r="O142" s="1042" t="s">
        <v>121</v>
      </c>
      <c r="P142" s="1054">
        <f>L138</f>
        <v>42.5</v>
      </c>
      <c r="Q142" s="1127">
        <f>M138</f>
        <v>42.5</v>
      </c>
      <c r="R142" s="9"/>
      <c r="S142" s="549" t="s">
        <v>546</v>
      </c>
      <c r="T142" s="9">
        <f>I148</f>
        <v>15</v>
      </c>
      <c r="U142" s="1113">
        <f>J148</f>
        <v>15</v>
      </c>
      <c r="V142" s="9"/>
      <c r="W142" s="1046" t="s">
        <v>101</v>
      </c>
      <c r="X142" s="1043">
        <f>F140+L140</f>
        <v>15.18</v>
      </c>
      <c r="Y142" s="1145">
        <f>M140+G140</f>
        <v>12.65</v>
      </c>
      <c r="AA142" s="250"/>
      <c r="AB142" s="1098"/>
      <c r="AC142" s="167"/>
      <c r="AD142" s="1105"/>
      <c r="AE142" s="217"/>
      <c r="AF142" s="1105"/>
      <c r="AG142" s="137"/>
      <c r="AH142" s="1105"/>
      <c r="AI142" s="167"/>
      <c r="AJ142" s="167"/>
      <c r="AK142" s="167"/>
      <c r="AL142" s="1501"/>
      <c r="AM142" s="167"/>
      <c r="AN142" s="167"/>
      <c r="AO142" s="167"/>
      <c r="AP142" s="167"/>
      <c r="AQ142" s="167"/>
      <c r="AR142" s="186"/>
      <c r="AS142" s="153"/>
      <c r="AT142" s="148"/>
      <c r="AU142" s="170"/>
      <c r="AV142" s="153"/>
      <c r="AW142" s="153"/>
      <c r="AX142" s="153"/>
      <c r="AY142" s="167"/>
      <c r="AZ142" s="167"/>
      <c r="BA142" s="167"/>
      <c r="BB142" s="167"/>
      <c r="BC142" s="167"/>
      <c r="BD142" s="167"/>
      <c r="BE142" s="185"/>
      <c r="BF142" s="167"/>
      <c r="BG142" s="167"/>
      <c r="BH142" s="167"/>
      <c r="BI142" s="167"/>
      <c r="BJ142" s="167"/>
    </row>
    <row r="143" spans="2:62">
      <c r="B143" s="385" t="s">
        <v>10</v>
      </c>
      <c r="C143" s="531" t="s">
        <v>510</v>
      </c>
      <c r="D143" s="592">
        <v>30</v>
      </c>
      <c r="E143" s="543" t="s">
        <v>110</v>
      </c>
      <c r="F143" s="542">
        <v>7.35</v>
      </c>
      <c r="G143" s="544">
        <v>7.35</v>
      </c>
      <c r="H143" s="570" t="s">
        <v>65</v>
      </c>
      <c r="I143" s="550">
        <v>13</v>
      </c>
      <c r="J143" s="567">
        <v>13</v>
      </c>
      <c r="K143" s="513" t="s">
        <v>99</v>
      </c>
      <c r="L143" s="439">
        <v>0.25</v>
      </c>
      <c r="M143" s="440">
        <v>0.25</v>
      </c>
      <c r="N143" s="1430"/>
      <c r="O143" s="1042" t="s">
        <v>60</v>
      </c>
      <c r="P143" s="1054">
        <f>F138</f>
        <v>7.07</v>
      </c>
      <c r="Q143" s="1143">
        <f>G138</f>
        <v>5.3</v>
      </c>
      <c r="R143" s="9"/>
      <c r="S143" s="598" t="s">
        <v>67</v>
      </c>
      <c r="T143" s="1043">
        <f>I141</f>
        <v>1</v>
      </c>
      <c r="U143" s="1113">
        <f>J141</f>
        <v>1</v>
      </c>
      <c r="V143" s="9"/>
      <c r="W143" s="1046" t="s">
        <v>86</v>
      </c>
      <c r="X143" s="1043">
        <f>F139+L141</f>
        <v>20.5</v>
      </c>
      <c r="Y143" s="1144">
        <f>M141+G139</f>
        <v>16.399999999999999</v>
      </c>
      <c r="AA143" s="164"/>
      <c r="AB143" s="1098"/>
      <c r="AC143" s="217"/>
      <c r="AD143" s="167"/>
      <c r="AE143" s="217"/>
      <c r="AF143" s="1105"/>
      <c r="AG143" s="164"/>
      <c r="AH143" s="1105"/>
      <c r="AI143" s="167"/>
      <c r="AJ143" s="167"/>
      <c r="AK143" s="167"/>
      <c r="AL143" s="1501"/>
      <c r="AM143" s="167"/>
      <c r="AN143" s="503"/>
      <c r="AO143" s="167"/>
      <c r="AP143" s="167"/>
      <c r="AQ143" s="167"/>
      <c r="AR143" s="186"/>
      <c r="AS143" s="153"/>
      <c r="AT143" s="148"/>
      <c r="AU143" s="167"/>
      <c r="AV143" s="167"/>
      <c r="AW143" s="153"/>
      <c r="AX143" s="153"/>
      <c r="AY143" s="167"/>
      <c r="AZ143" s="167"/>
      <c r="BA143" s="167"/>
      <c r="BB143" s="167"/>
      <c r="BC143" s="167"/>
      <c r="BD143" s="167"/>
      <c r="BE143" s="185"/>
      <c r="BF143" s="167"/>
      <c r="BG143" s="167"/>
      <c r="BH143" s="167"/>
      <c r="BI143" s="167"/>
      <c r="BJ143" s="167"/>
    </row>
    <row r="144" spans="2:62" ht="17.25" customHeight="1">
      <c r="B144" s="580" t="s">
        <v>10</v>
      </c>
      <c r="C144" s="531" t="s">
        <v>416</v>
      </c>
      <c r="D144" s="592">
        <v>15</v>
      </c>
      <c r="E144" s="920" t="s">
        <v>103</v>
      </c>
      <c r="F144" s="1447">
        <v>1</v>
      </c>
      <c r="G144" s="1448">
        <v>1</v>
      </c>
      <c r="H144" s="153" t="s">
        <v>96</v>
      </c>
      <c r="I144" s="550">
        <v>110.77500000000001</v>
      </c>
      <c r="J144" s="567">
        <v>105</v>
      </c>
      <c r="K144" s="384" t="s">
        <v>97</v>
      </c>
      <c r="L144" s="388">
        <v>100</v>
      </c>
      <c r="M144" s="389">
        <v>100</v>
      </c>
      <c r="N144" s="1430"/>
      <c r="O144" s="1038" t="s">
        <v>525</v>
      </c>
      <c r="P144" s="1054">
        <f>X146</f>
        <v>175.78</v>
      </c>
      <c r="Q144" s="1127">
        <f>Y146</f>
        <v>145.65</v>
      </c>
      <c r="R144" s="9"/>
      <c r="S144" s="598" t="s">
        <v>68</v>
      </c>
      <c r="T144" s="1043">
        <f>F147+L143</f>
        <v>1.05</v>
      </c>
      <c r="U144" s="1113">
        <f>G147+M143</f>
        <v>1.05</v>
      </c>
      <c r="V144" s="9"/>
      <c r="W144" s="1046" t="s">
        <v>92</v>
      </c>
      <c r="X144" s="1043">
        <f>F137</f>
        <v>57.7</v>
      </c>
      <c r="Y144" s="1159">
        <f>G137</f>
        <v>45</v>
      </c>
      <c r="AA144" s="164"/>
      <c r="AB144" s="1098"/>
      <c r="AC144" s="217"/>
      <c r="AD144" s="167"/>
      <c r="AE144" s="217"/>
      <c r="AF144" s="167"/>
      <c r="AG144" s="164"/>
      <c r="AH144" s="1105"/>
      <c r="AI144" s="153"/>
      <c r="AJ144" s="148"/>
      <c r="AK144" s="266"/>
      <c r="AL144" s="167"/>
      <c r="AM144" s="167"/>
      <c r="AN144" s="262"/>
      <c r="AO144" s="167"/>
      <c r="AP144" s="167"/>
      <c r="AQ144" s="167"/>
      <c r="AR144" s="167"/>
      <c r="AS144" s="167"/>
      <c r="AT144" s="167"/>
      <c r="AU144" s="167"/>
      <c r="AV144" s="167"/>
      <c r="AW144" s="153"/>
      <c r="AX144" s="167"/>
      <c r="AY144" s="167"/>
      <c r="AZ144" s="167"/>
      <c r="BA144" s="167"/>
      <c r="BB144" s="167"/>
      <c r="BC144" s="167"/>
      <c r="BD144" s="167"/>
      <c r="BE144" s="185"/>
      <c r="BF144" s="167"/>
      <c r="BG144" s="167"/>
      <c r="BH144" s="167"/>
      <c r="BI144" s="167"/>
      <c r="BJ144" s="167"/>
    </row>
    <row r="145" spans="2:62" ht="15" customHeight="1" thickBot="1">
      <c r="B145" s="156"/>
      <c r="C145" s="159"/>
      <c r="D145" s="540"/>
      <c r="E145" s="515" t="s">
        <v>65</v>
      </c>
      <c r="F145" s="550">
        <v>1</v>
      </c>
      <c r="G145" s="567">
        <v>1</v>
      </c>
      <c r="H145" s="525" t="s">
        <v>97</v>
      </c>
      <c r="I145" s="520">
        <v>45</v>
      </c>
      <c r="J145" s="521"/>
      <c r="K145" s="976" t="s">
        <v>493</v>
      </c>
      <c r="L145" s="550">
        <v>1.5</v>
      </c>
      <c r="M145" s="567">
        <v>1.5</v>
      </c>
      <c r="N145" s="1430"/>
      <c r="O145" s="1048" t="s">
        <v>100</v>
      </c>
      <c r="P145" s="1043">
        <f>L137+I138</f>
        <v>88.59</v>
      </c>
      <c r="Q145" s="1119">
        <f>M137+J138</f>
        <v>76.5</v>
      </c>
      <c r="R145" s="9"/>
      <c r="S145" s="988" t="s">
        <v>202</v>
      </c>
      <c r="T145" s="1116">
        <f>T146+T147+T148</f>
        <v>1.508</v>
      </c>
      <c r="U145" s="1116">
        <f>U146+U147+U148</f>
        <v>1.508</v>
      </c>
      <c r="V145" s="9"/>
      <c r="W145" s="1046" t="s">
        <v>536</v>
      </c>
      <c r="X145" s="1043">
        <f>L148</f>
        <v>70.8</v>
      </c>
      <c r="Y145" s="1165">
        <f>M148</f>
        <v>60</v>
      </c>
      <c r="AA145" s="170"/>
      <c r="AB145" s="1099"/>
      <c r="AC145" s="217"/>
      <c r="AD145" s="1105"/>
      <c r="AE145" s="217"/>
      <c r="AF145" s="167"/>
      <c r="AG145" s="164"/>
      <c r="AH145" s="1105"/>
      <c r="AI145" s="153"/>
      <c r="AJ145" s="148"/>
      <c r="AK145" s="266"/>
      <c r="AL145" s="167"/>
      <c r="AM145" s="167"/>
      <c r="AN145" s="289"/>
      <c r="AO145" s="290"/>
      <c r="AP145" s="284"/>
      <c r="AQ145" s="167"/>
      <c r="AR145" s="167"/>
      <c r="AS145" s="167"/>
      <c r="AT145" s="167"/>
      <c r="AU145" s="167"/>
      <c r="AV145" s="167"/>
      <c r="AW145" s="153"/>
      <c r="AX145" s="167"/>
      <c r="AY145" s="167"/>
      <c r="AZ145" s="167"/>
      <c r="BA145" s="167"/>
      <c r="BB145" s="167"/>
      <c r="BC145" s="167"/>
      <c r="BD145" s="167"/>
      <c r="BE145" s="185"/>
      <c r="BF145" s="167"/>
      <c r="BG145" s="167"/>
      <c r="BH145" s="167"/>
      <c r="BI145" s="167"/>
      <c r="BJ145" s="167"/>
    </row>
    <row r="146" spans="2:62" ht="15" thickBot="1">
      <c r="B146" s="156"/>
      <c r="C146" s="159"/>
      <c r="D146" s="167"/>
      <c r="E146" s="512" t="s">
        <v>98</v>
      </c>
      <c r="F146" s="584">
        <v>3</v>
      </c>
      <c r="G146" s="696">
        <v>3</v>
      </c>
      <c r="H146" s="1445" t="s">
        <v>428</v>
      </c>
      <c r="I146" s="196"/>
      <c r="J146" s="179"/>
      <c r="K146" s="1868" t="s">
        <v>667</v>
      </c>
      <c r="L146" s="1875"/>
      <c r="M146" s="40"/>
      <c r="N146" s="1430"/>
      <c r="O146" s="1042" t="s">
        <v>75</v>
      </c>
      <c r="P146" s="1054">
        <f>I144</f>
        <v>110.77500000000001</v>
      </c>
      <c r="Q146" s="1119">
        <f>J144</f>
        <v>105</v>
      </c>
      <c r="R146" s="9"/>
      <c r="S146" s="989" t="s">
        <v>455</v>
      </c>
      <c r="T146" s="1114">
        <f>F148</f>
        <v>8.0000000000000002E-3</v>
      </c>
      <c r="U146" s="1114">
        <f>G148</f>
        <v>8.0000000000000002E-3</v>
      </c>
      <c r="V146" s="9"/>
      <c r="W146" s="1049" t="s">
        <v>526</v>
      </c>
      <c r="X146" s="1084">
        <f>SUM(X141:X145)</f>
        <v>175.78</v>
      </c>
      <c r="Y146" s="1169">
        <f>SUM(Y141:Y145)</f>
        <v>145.65</v>
      </c>
      <c r="AA146" s="170"/>
      <c r="AB146" s="1100"/>
      <c r="AC146" s="217"/>
      <c r="AD146" s="167"/>
      <c r="AE146" s="217"/>
      <c r="AF146" s="167"/>
      <c r="AG146" s="153"/>
      <c r="AH146" s="1105"/>
      <c r="AI146" s="153"/>
      <c r="AJ146" s="148"/>
      <c r="AK146" s="266"/>
      <c r="AL146" s="167"/>
      <c r="AM146" s="167"/>
      <c r="AN146" s="153"/>
      <c r="AO146" s="166"/>
      <c r="AP146" s="229"/>
      <c r="AQ146" s="167"/>
      <c r="AR146" s="167"/>
      <c r="AS146" s="167"/>
      <c r="AT146" s="167"/>
      <c r="AU146" s="167"/>
      <c r="AV146" s="167"/>
      <c r="AW146" s="153"/>
      <c r="AX146" s="167"/>
      <c r="AY146" s="167"/>
      <c r="AZ146" s="167"/>
      <c r="BA146" s="167"/>
      <c r="BB146" s="167"/>
      <c r="BC146" s="167"/>
      <c r="BD146" s="167"/>
      <c r="BE146" s="185"/>
      <c r="BF146" s="167"/>
      <c r="BG146" s="167"/>
      <c r="BH146" s="167"/>
      <c r="BI146" s="167"/>
      <c r="BJ146" s="167"/>
    </row>
    <row r="147" spans="2:62" ht="15" thickBot="1">
      <c r="B147" s="156"/>
      <c r="C147" s="159"/>
      <c r="D147" s="167"/>
      <c r="E147" s="1451" t="s">
        <v>99</v>
      </c>
      <c r="F147" s="1452">
        <v>0.8</v>
      </c>
      <c r="G147" s="1453">
        <v>0.8</v>
      </c>
      <c r="H147" s="415" t="s">
        <v>133</v>
      </c>
      <c r="I147" s="413" t="s">
        <v>134</v>
      </c>
      <c r="J147" s="1012" t="s">
        <v>135</v>
      </c>
      <c r="K147" s="1868" t="s">
        <v>133</v>
      </c>
      <c r="L147" s="1869" t="s">
        <v>134</v>
      </c>
      <c r="M147" s="1876" t="s">
        <v>135</v>
      </c>
      <c r="N147" s="1430"/>
      <c r="O147" s="1042" t="s">
        <v>85</v>
      </c>
      <c r="P147" s="1043">
        <f>F143</f>
        <v>7.35</v>
      </c>
      <c r="Q147" s="1168">
        <f>G143</f>
        <v>7.35</v>
      </c>
      <c r="R147" s="1172"/>
      <c r="S147" s="1011" t="s">
        <v>493</v>
      </c>
      <c r="T147" s="1114">
        <f>L145</f>
        <v>1.5</v>
      </c>
      <c r="U147" s="1114">
        <f>M145</f>
        <v>1.5</v>
      </c>
      <c r="V147" s="9"/>
      <c r="W147" s="9"/>
      <c r="X147" s="9"/>
      <c r="Y147" s="67"/>
      <c r="AA147" s="164"/>
      <c r="AB147" s="167"/>
      <c r="AC147" s="217"/>
      <c r="AD147" s="1105"/>
      <c r="AE147" s="217"/>
      <c r="AF147" s="167"/>
      <c r="AG147" s="153"/>
      <c r="AH147" s="1105"/>
      <c r="AI147" s="153"/>
      <c r="AJ147" s="148"/>
      <c r="AK147" s="266"/>
      <c r="AL147" s="167"/>
      <c r="AM147" s="167"/>
      <c r="AN147" s="153"/>
      <c r="AO147" s="148"/>
      <c r="AP147" s="266"/>
      <c r="AQ147" s="167"/>
      <c r="AR147" s="167"/>
      <c r="AS147" s="167"/>
      <c r="AT147" s="167"/>
      <c r="AU147" s="167"/>
      <c r="AV147" s="167"/>
      <c r="AW147" s="153"/>
      <c r="AX147" s="167"/>
      <c r="AY147" s="167"/>
      <c r="AZ147" s="167"/>
      <c r="BA147" s="167"/>
      <c r="BB147" s="167"/>
      <c r="BC147" s="167"/>
      <c r="BD147" s="167"/>
      <c r="BE147" s="185"/>
      <c r="BF147" s="167"/>
      <c r="BG147" s="167"/>
      <c r="BH147" s="167"/>
      <c r="BI147" s="167"/>
      <c r="BJ147" s="167"/>
    </row>
    <row r="148" spans="2:62" ht="15" thickBot="1">
      <c r="B148" s="157"/>
      <c r="C148" s="364"/>
      <c r="D148" s="165"/>
      <c r="E148" s="1026" t="s">
        <v>455</v>
      </c>
      <c r="F148" s="1454">
        <v>8.0000000000000002E-3</v>
      </c>
      <c r="G148" s="1455">
        <v>8.0000000000000002E-3</v>
      </c>
      <c r="H148" s="1446" t="s">
        <v>504</v>
      </c>
      <c r="I148" s="1657">
        <v>15</v>
      </c>
      <c r="J148" s="1658">
        <v>15</v>
      </c>
      <c r="K148" s="1877" t="s">
        <v>259</v>
      </c>
      <c r="L148" s="1878">
        <v>70.8</v>
      </c>
      <c r="M148" s="1879">
        <v>60</v>
      </c>
      <c r="N148" s="1430"/>
      <c r="O148" s="1042" t="s">
        <v>98</v>
      </c>
      <c r="P148" s="1043">
        <f>F146</f>
        <v>3</v>
      </c>
      <c r="Q148" s="1168">
        <f>G146</f>
        <v>3</v>
      </c>
      <c r="R148" s="1172"/>
      <c r="S148" s="991" t="s">
        <v>206</v>
      </c>
      <c r="T148" s="1114"/>
      <c r="U148" s="1114"/>
      <c r="V148" s="9"/>
      <c r="W148" s="585" t="s">
        <v>97</v>
      </c>
      <c r="X148" s="700">
        <f>I137+I142+I145+L144</f>
        <v>371</v>
      </c>
      <c r="Y148" s="1119">
        <f>J137+I142+I145+L144</f>
        <v>371</v>
      </c>
      <c r="AA148" s="170"/>
      <c r="AB148" s="1099"/>
      <c r="AC148" s="153"/>
      <c r="AD148" s="167"/>
      <c r="AE148" s="217"/>
      <c r="AF148" s="167"/>
      <c r="AG148" s="153"/>
      <c r="AH148" s="1105"/>
      <c r="AI148" s="153"/>
      <c r="AJ148" s="171"/>
      <c r="AK148" s="287"/>
      <c r="AL148" s="1501"/>
      <c r="AM148" s="167"/>
      <c r="AN148" s="153"/>
      <c r="AO148" s="148"/>
      <c r="AP148" s="266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85"/>
      <c r="BF148" s="167"/>
      <c r="BG148" s="167"/>
      <c r="BH148" s="167"/>
      <c r="BI148" s="167"/>
      <c r="BJ148" s="167"/>
    </row>
    <row r="149" spans="2:62" ht="15" thickBot="1">
      <c r="C149" s="213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430"/>
      <c r="O149" s="1071" t="s">
        <v>103</v>
      </c>
      <c r="P149" s="1056">
        <f>F144+L139</f>
        <v>7.25</v>
      </c>
      <c r="Q149" s="1146">
        <f>M139+G144</f>
        <v>7.25</v>
      </c>
      <c r="R149" s="30"/>
      <c r="S149" s="30"/>
      <c r="T149" s="30"/>
      <c r="U149" s="30"/>
      <c r="V149" s="30"/>
      <c r="W149" s="30"/>
      <c r="X149" s="30"/>
      <c r="Y149" s="70"/>
      <c r="AA149" s="170"/>
      <c r="AB149" s="1101"/>
      <c r="AC149" s="217"/>
      <c r="AD149" s="167"/>
      <c r="AE149" s="217"/>
      <c r="AF149" s="167"/>
      <c r="AG149" s="153"/>
      <c r="AH149" s="1105"/>
      <c r="AI149" s="153"/>
      <c r="AJ149" s="148"/>
      <c r="AK149" s="255"/>
      <c r="AL149" s="1501"/>
      <c r="AM149" s="167"/>
      <c r="AN149" s="153"/>
      <c r="AO149" s="148"/>
      <c r="AP149" s="266"/>
      <c r="AQ149" s="167"/>
      <c r="AR149" s="167"/>
      <c r="AS149" s="167"/>
      <c r="AT149" s="167"/>
      <c r="AU149" s="167"/>
      <c r="AV149" s="167"/>
      <c r="AW149" s="190"/>
      <c r="AX149" s="153"/>
      <c r="AY149" s="148"/>
      <c r="AZ149" s="167"/>
      <c r="BA149" s="167"/>
      <c r="BB149" s="167"/>
      <c r="BC149" s="167"/>
      <c r="BD149" s="167"/>
      <c r="BE149" s="185"/>
      <c r="BF149" s="167"/>
      <c r="BG149" s="167"/>
      <c r="BH149" s="167"/>
      <c r="BI149" s="167"/>
      <c r="BJ149" s="167"/>
    </row>
    <row r="150" spans="2:62" ht="15.75" customHeight="1" thickBot="1">
      <c r="B150" s="214" t="s">
        <v>2</v>
      </c>
      <c r="C150" s="176" t="s">
        <v>3</v>
      </c>
      <c r="D150" s="215" t="s">
        <v>4</v>
      </c>
      <c r="E150" s="216" t="s">
        <v>76</v>
      </c>
      <c r="F150" s="180"/>
      <c r="G150" s="180"/>
      <c r="H150" s="180"/>
      <c r="I150" s="180"/>
      <c r="J150" s="180"/>
      <c r="K150" s="180"/>
      <c r="L150" s="180"/>
      <c r="M150" s="175"/>
      <c r="N150" s="1430"/>
      <c r="R150" s="9"/>
      <c r="S150" s="9"/>
      <c r="T150" s="9"/>
      <c r="U150" s="9"/>
      <c r="V150" s="9"/>
      <c r="W150" s="9"/>
      <c r="X150" s="9"/>
      <c r="Y150" s="9"/>
      <c r="AA150" s="170"/>
      <c r="AB150" s="1101"/>
      <c r="AC150" s="217"/>
      <c r="AD150" s="1105"/>
      <c r="AE150" s="217"/>
      <c r="AF150" s="167"/>
      <c r="AG150" s="153"/>
      <c r="AH150" s="1105"/>
      <c r="AI150" s="153"/>
      <c r="AJ150" s="148"/>
      <c r="AK150" s="255"/>
      <c r="AL150" s="1501"/>
      <c r="AM150" s="167"/>
      <c r="AN150" s="153"/>
      <c r="AO150" s="148"/>
      <c r="AP150" s="266"/>
      <c r="AQ150" s="167"/>
      <c r="AR150" s="167"/>
      <c r="AS150" s="167"/>
      <c r="AT150" s="167"/>
      <c r="AU150" s="167"/>
      <c r="AV150" s="167"/>
      <c r="AW150" s="167"/>
      <c r="AX150" s="153"/>
      <c r="AY150" s="148"/>
      <c r="AZ150" s="167"/>
      <c r="BA150" s="167"/>
      <c r="BB150" s="167"/>
      <c r="BC150" s="167"/>
      <c r="BD150" s="167"/>
      <c r="BE150" s="185"/>
      <c r="BF150" s="167"/>
      <c r="BG150" s="167"/>
      <c r="BH150" s="167"/>
      <c r="BI150" s="167"/>
      <c r="BJ150" s="167"/>
    </row>
    <row r="151" spans="2:62" ht="15" thickBot="1">
      <c r="B151" s="416" t="s">
        <v>5</v>
      </c>
      <c r="C151" s="129"/>
      <c r="D151" s="417" t="s">
        <v>77</v>
      </c>
      <c r="E151" s="1659" t="s">
        <v>274</v>
      </c>
      <c r="F151" s="1660"/>
      <c r="G151" s="1661"/>
      <c r="H151" s="198" t="s">
        <v>186</v>
      </c>
      <c r="I151" s="196"/>
      <c r="J151" s="198" t="s">
        <v>128</v>
      </c>
      <c r="K151" s="196"/>
      <c r="L151" s="196"/>
      <c r="M151" s="179"/>
      <c r="N151" s="1675"/>
      <c r="AA151" s="170"/>
      <c r="AB151" s="167"/>
      <c r="AC151" s="178"/>
      <c r="AD151" s="1105"/>
      <c r="AE151" s="217"/>
      <c r="AF151" s="1105"/>
      <c r="AG151" s="153"/>
      <c r="AH151" s="1105"/>
      <c r="AI151" s="153"/>
      <c r="AJ151" s="1539"/>
      <c r="AK151" s="298"/>
      <c r="AL151" s="1501"/>
      <c r="AM151" s="167"/>
      <c r="AN151" s="153"/>
      <c r="AO151" s="181"/>
      <c r="AP151" s="261"/>
      <c r="AQ151" s="167"/>
      <c r="AR151" s="167"/>
      <c r="AS151" s="167"/>
      <c r="AT151" s="167"/>
      <c r="AU151" s="167"/>
      <c r="AV151" s="167"/>
      <c r="AW151" s="167"/>
      <c r="AX151" s="153"/>
      <c r="AY151" s="148"/>
      <c r="AZ151" s="167"/>
      <c r="BA151" s="167"/>
      <c r="BB151" s="167"/>
      <c r="BC151" s="167"/>
      <c r="BD151" s="167"/>
      <c r="BE151" s="185"/>
      <c r="BF151" s="167"/>
      <c r="BG151" s="167"/>
      <c r="BH151" s="167"/>
      <c r="BI151" s="167"/>
      <c r="BJ151" s="167"/>
    </row>
    <row r="152" spans="2:62" ht="16.2" thickBot="1">
      <c r="B152" s="944" t="s">
        <v>468</v>
      </c>
      <c r="C152" s="174"/>
      <c r="D152" s="200"/>
      <c r="E152" s="434" t="s">
        <v>133</v>
      </c>
      <c r="F152" s="283" t="s">
        <v>134</v>
      </c>
      <c r="G152" s="284" t="s">
        <v>135</v>
      </c>
      <c r="H152" s="303" t="s">
        <v>133</v>
      </c>
      <c r="I152" s="285" t="s">
        <v>134</v>
      </c>
      <c r="J152" s="286" t="s">
        <v>135</v>
      </c>
      <c r="K152" s="308" t="s">
        <v>133</v>
      </c>
      <c r="L152" s="285" t="s">
        <v>134</v>
      </c>
      <c r="M152" s="286" t="s">
        <v>135</v>
      </c>
      <c r="N152" s="1430"/>
      <c r="R152" s="236" t="s">
        <v>534</v>
      </c>
      <c r="T152" s="2"/>
      <c r="U152" s="2" t="s">
        <v>514</v>
      </c>
      <c r="V152" s="1029"/>
      <c r="W152" s="10"/>
      <c r="AA152" s="170"/>
      <c r="AB152" s="167"/>
      <c r="AC152" s="217"/>
      <c r="AD152" s="1105"/>
      <c r="AE152" s="217"/>
      <c r="AF152" s="1105"/>
      <c r="AG152" s="153"/>
      <c r="AH152" s="1105"/>
      <c r="AI152" s="153"/>
      <c r="AJ152" s="186"/>
      <c r="AK152" s="296"/>
      <c r="AL152" s="1501"/>
      <c r="AM152" s="167"/>
      <c r="AN152" s="170"/>
      <c r="AO152" s="173"/>
      <c r="AP152" s="267"/>
      <c r="AQ152" s="167"/>
      <c r="AR152" s="1535"/>
      <c r="AS152" s="167"/>
      <c r="AT152" s="167"/>
      <c r="AU152" s="167"/>
      <c r="AV152" s="167"/>
      <c r="AW152" s="167"/>
      <c r="AX152" s="153"/>
      <c r="AY152" s="164"/>
      <c r="AZ152" s="167"/>
      <c r="BA152" s="167"/>
      <c r="BB152" s="167"/>
      <c r="BC152" s="167"/>
      <c r="BD152" s="167"/>
      <c r="BE152" s="185"/>
      <c r="BF152" s="167"/>
      <c r="BG152" s="167"/>
      <c r="BH152" s="167"/>
      <c r="BI152" s="167"/>
      <c r="BJ152" s="167"/>
    </row>
    <row r="153" spans="2:62">
      <c r="B153" s="694" t="s">
        <v>272</v>
      </c>
      <c r="C153" s="1551" t="s">
        <v>273</v>
      </c>
      <c r="D153" s="1662">
        <v>200</v>
      </c>
      <c r="E153" s="1461" t="s">
        <v>287</v>
      </c>
      <c r="F153" s="243">
        <v>38.340000000000003</v>
      </c>
      <c r="G153" s="247">
        <v>25</v>
      </c>
      <c r="H153" s="228" t="s">
        <v>232</v>
      </c>
      <c r="I153" s="1478">
        <v>99.861999999999995</v>
      </c>
      <c r="J153" s="270">
        <v>70</v>
      </c>
      <c r="K153" s="1022" t="s">
        <v>95</v>
      </c>
      <c r="L153" s="226">
        <v>1.1000000000000001</v>
      </c>
      <c r="M153" s="237">
        <v>1.1000000000000001</v>
      </c>
      <c r="N153" s="1430"/>
      <c r="O153" s="2" t="s">
        <v>132</v>
      </c>
      <c r="U153" s="57"/>
      <c r="V153" s="138"/>
      <c r="W153" s="75"/>
      <c r="AA153" s="170"/>
      <c r="AB153" s="167"/>
      <c r="AC153" s="292"/>
      <c r="AD153" s="167"/>
      <c r="AE153" s="217"/>
      <c r="AF153" s="1105"/>
      <c r="AG153" s="153"/>
      <c r="AH153" s="1240"/>
      <c r="AI153" s="153"/>
      <c r="AJ153" s="171"/>
      <c r="AK153" s="287"/>
      <c r="AL153" s="1501"/>
      <c r="AM153" s="167"/>
      <c r="AN153" s="170"/>
      <c r="AO153" s="171"/>
      <c r="AP153" s="287"/>
      <c r="AQ153" s="167"/>
      <c r="AR153" s="289"/>
      <c r="AS153" s="290"/>
      <c r="AT153" s="284"/>
      <c r="AU153" s="289"/>
      <c r="AV153" s="290"/>
      <c r="AW153" s="284"/>
      <c r="AX153" s="153"/>
      <c r="AY153" s="148"/>
      <c r="AZ153" s="167"/>
      <c r="BA153" s="167"/>
      <c r="BB153" s="167"/>
      <c r="BC153" s="167"/>
      <c r="BD153" s="167"/>
      <c r="BE153" s="185"/>
      <c r="BF153" s="167"/>
      <c r="BG153" s="167"/>
      <c r="BH153" s="167"/>
      <c r="BI153" s="167"/>
      <c r="BJ153" s="167"/>
    </row>
    <row r="154" spans="2:62" ht="15.6">
      <c r="B154" s="639" t="s">
        <v>22</v>
      </c>
      <c r="C154" s="531" t="s">
        <v>307</v>
      </c>
      <c r="D154" s="876" t="s">
        <v>239</v>
      </c>
      <c r="E154" s="1366" t="s">
        <v>459</v>
      </c>
      <c r="F154" s="550">
        <v>53.4</v>
      </c>
      <c r="G154" s="696">
        <v>40</v>
      </c>
      <c r="H154" s="570" t="s">
        <v>94</v>
      </c>
      <c r="I154" s="550">
        <v>12.8</v>
      </c>
      <c r="J154" s="987">
        <v>12.8</v>
      </c>
      <c r="K154" s="984" t="s">
        <v>97</v>
      </c>
      <c r="L154" s="550">
        <v>13</v>
      </c>
      <c r="M154" s="567">
        <v>13</v>
      </c>
      <c r="N154" s="1430"/>
      <c r="O154" s="138" t="s">
        <v>515</v>
      </c>
      <c r="Q154" s="791" t="s">
        <v>516</v>
      </c>
      <c r="T154" s="600"/>
      <c r="U154" s="236" t="s">
        <v>517</v>
      </c>
      <c r="W154" s="138" t="s">
        <v>518</v>
      </c>
      <c r="AA154" s="170"/>
      <c r="AB154" s="167"/>
      <c r="AC154" s="217"/>
      <c r="AD154" s="1105"/>
      <c r="AE154" s="217"/>
      <c r="AF154" s="167"/>
      <c r="AG154" s="222"/>
      <c r="AH154" s="1105"/>
      <c r="AI154" s="167"/>
      <c r="AJ154" s="167"/>
      <c r="AK154" s="167"/>
      <c r="AL154" s="1501"/>
      <c r="AM154" s="167"/>
      <c r="AN154" s="153"/>
      <c r="AO154" s="148"/>
      <c r="AP154" s="229"/>
      <c r="AQ154" s="167"/>
      <c r="AR154" s="153"/>
      <c r="AS154" s="1371"/>
      <c r="AT154" s="1693"/>
      <c r="AU154" s="153"/>
      <c r="AV154" s="186"/>
      <c r="AW154" s="296"/>
      <c r="AX154" s="153"/>
      <c r="AY154" s="148"/>
      <c r="AZ154" s="167"/>
      <c r="BA154" s="167"/>
      <c r="BB154" s="167"/>
      <c r="BC154" s="167"/>
      <c r="BD154" s="167"/>
      <c r="BE154" s="185"/>
      <c r="BF154" s="167"/>
      <c r="BG154" s="167"/>
      <c r="BH154" s="167"/>
      <c r="BI154" s="167"/>
      <c r="BJ154" s="167"/>
    </row>
    <row r="155" spans="2:62" ht="15.6">
      <c r="B155" s="571" t="s">
        <v>249</v>
      </c>
      <c r="C155" s="573" t="s">
        <v>172</v>
      </c>
      <c r="D155" s="938" t="s">
        <v>501</v>
      </c>
      <c r="E155" s="512" t="s">
        <v>115</v>
      </c>
      <c r="F155" s="550">
        <v>10</v>
      </c>
      <c r="G155" s="696">
        <v>8</v>
      </c>
      <c r="H155" s="570" t="s">
        <v>96</v>
      </c>
      <c r="I155" s="550">
        <v>3.44</v>
      </c>
      <c r="J155" s="987">
        <v>3.44</v>
      </c>
      <c r="K155" s="549" t="s">
        <v>118</v>
      </c>
      <c r="L155" s="550">
        <v>2.06</v>
      </c>
      <c r="M155" s="567">
        <v>2.06</v>
      </c>
      <c r="N155" s="1430"/>
      <c r="O155" s="1030" t="s">
        <v>519</v>
      </c>
      <c r="S155" s="605"/>
      <c r="T155" t="s">
        <v>520</v>
      </c>
      <c r="Y155" s="75"/>
      <c r="AA155" s="170"/>
      <c r="AB155" s="1096"/>
      <c r="AC155" s="217"/>
      <c r="AD155" s="1105"/>
      <c r="AE155" s="217"/>
      <c r="AF155" s="1105"/>
      <c r="AG155" s="167"/>
      <c r="AH155" s="1105"/>
      <c r="AI155" s="167"/>
      <c r="AJ155" s="167"/>
      <c r="AK155" s="167"/>
      <c r="AL155" s="1501"/>
      <c r="AM155" s="167"/>
      <c r="AN155" s="153"/>
      <c r="AO155" s="178"/>
      <c r="AP155" s="257"/>
      <c r="AQ155" s="167"/>
      <c r="AR155" s="841"/>
      <c r="AS155" s="148"/>
      <c r="AT155" s="255"/>
      <c r="AU155" s="841"/>
      <c r="AV155" s="148"/>
      <c r="AW155" s="266"/>
      <c r="AX155" s="167"/>
      <c r="AY155" s="185"/>
      <c r="AZ155" s="167"/>
      <c r="BA155" s="167"/>
      <c r="BB155" s="167"/>
      <c r="BC155" s="167"/>
      <c r="BD155" s="191"/>
      <c r="BE155" s="167"/>
      <c r="BF155" s="185"/>
      <c r="BG155" s="167"/>
      <c r="BH155" s="167"/>
      <c r="BI155" s="167"/>
      <c r="BJ155" s="167"/>
    </row>
    <row r="156" spans="2:62" ht="15" thickBot="1">
      <c r="B156" s="152" t="s">
        <v>124</v>
      </c>
      <c r="C156" s="150" t="s">
        <v>248</v>
      </c>
      <c r="D156" s="137"/>
      <c r="E156" s="512" t="s">
        <v>460</v>
      </c>
      <c r="F156" s="550">
        <v>9.6</v>
      </c>
      <c r="G156" s="567">
        <v>8</v>
      </c>
      <c r="H156" s="570" t="s">
        <v>458</v>
      </c>
      <c r="I156" s="550">
        <v>16.2</v>
      </c>
      <c r="J156" s="987">
        <v>12.6</v>
      </c>
      <c r="K156" s="549" t="s">
        <v>110</v>
      </c>
      <c r="L156" s="550">
        <v>1.8</v>
      </c>
      <c r="M156" s="567">
        <v>1.8</v>
      </c>
      <c r="N156" s="1430"/>
      <c r="AA156" s="170"/>
      <c r="AB156" s="1096"/>
      <c r="AC156" s="217"/>
      <c r="AD156" s="1105"/>
      <c r="AE156" s="21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841"/>
      <c r="AS156" s="148"/>
      <c r="AT156" s="255"/>
      <c r="AU156" s="841"/>
      <c r="AV156" s="148"/>
      <c r="AW156" s="266"/>
      <c r="AX156" s="167"/>
      <c r="AY156" s="167"/>
      <c r="AZ156" s="167"/>
      <c r="BA156" s="167"/>
      <c r="BB156" s="167"/>
      <c r="BC156" s="167"/>
      <c r="BD156" s="167"/>
      <c r="BE156" s="185"/>
      <c r="BF156" s="167"/>
      <c r="BG156" s="167"/>
      <c r="BH156" s="167"/>
      <c r="BI156" s="167"/>
      <c r="BJ156" s="167"/>
    </row>
    <row r="157" spans="2:62" ht="16.2" thickBot="1">
      <c r="B157" s="530" t="s">
        <v>9</v>
      </c>
      <c r="C157" s="531" t="s">
        <v>224</v>
      </c>
      <c r="D157" s="592">
        <v>200</v>
      </c>
      <c r="E157" s="512" t="s">
        <v>98</v>
      </c>
      <c r="F157" s="584">
        <v>4</v>
      </c>
      <c r="G157" s="696">
        <v>4</v>
      </c>
      <c r="H157" s="541" t="s">
        <v>594</v>
      </c>
      <c r="I157" s="550" t="s">
        <v>423</v>
      </c>
      <c r="J157" s="987">
        <v>3.76</v>
      </c>
      <c r="K157" s="549" t="s">
        <v>460</v>
      </c>
      <c r="L157" s="577">
        <v>1.03</v>
      </c>
      <c r="M157" s="578">
        <v>0.875</v>
      </c>
      <c r="N157" s="1682"/>
      <c r="O157" s="1031" t="s">
        <v>215</v>
      </c>
      <c r="P157" s="1032"/>
      <c r="Q157" s="1032"/>
      <c r="R157" s="930"/>
      <c r="S157" s="36"/>
      <c r="T157" s="36"/>
      <c r="U157" s="36"/>
      <c r="V157" s="36"/>
      <c r="W157" s="36"/>
      <c r="X157" s="36"/>
      <c r="Y157" s="40"/>
      <c r="AA157" s="275"/>
      <c r="AB157" s="1098"/>
      <c r="AC157" s="217"/>
      <c r="AD157" s="167"/>
      <c r="AE157" s="170"/>
      <c r="AF157" s="167"/>
      <c r="AG157" s="167"/>
      <c r="AH157" s="1105"/>
      <c r="AI157" s="153"/>
      <c r="AJ157" s="153"/>
      <c r="AK157" s="1371"/>
      <c r="AL157" s="1508"/>
      <c r="AM157" s="167"/>
      <c r="AN157" s="167"/>
      <c r="AO157" s="167"/>
      <c r="AP157" s="167"/>
      <c r="AQ157" s="167"/>
      <c r="AR157" s="153"/>
      <c r="AS157" s="148"/>
      <c r="AT157" s="255"/>
      <c r="AU157" s="153"/>
      <c r="AV157" s="148"/>
      <c r="AW157" s="266"/>
      <c r="AX157" s="167"/>
      <c r="AY157" s="167"/>
      <c r="AZ157" s="167"/>
      <c r="BA157" s="167"/>
      <c r="BB157" s="167"/>
      <c r="BC157" s="167"/>
      <c r="BD157" s="395"/>
      <c r="BE157" s="153"/>
      <c r="BF157" s="148"/>
      <c r="BG157" s="167"/>
      <c r="BH157" s="167"/>
      <c r="BI157" s="167"/>
      <c r="BJ157" s="167"/>
    </row>
    <row r="158" spans="2:62" ht="15" thickBot="1">
      <c r="B158" s="530" t="s">
        <v>10</v>
      </c>
      <c r="C158" s="531" t="s">
        <v>11</v>
      </c>
      <c r="D158" s="592">
        <v>50</v>
      </c>
      <c r="E158" s="513" t="s">
        <v>99</v>
      </c>
      <c r="F158" s="926">
        <v>0.5</v>
      </c>
      <c r="G158" s="927">
        <v>0.5</v>
      </c>
      <c r="H158" s="570" t="s">
        <v>472</v>
      </c>
      <c r="I158" s="550">
        <v>7.2</v>
      </c>
      <c r="J158" s="987">
        <v>7.2</v>
      </c>
      <c r="K158" s="549" t="s">
        <v>98</v>
      </c>
      <c r="L158" s="550">
        <v>2</v>
      </c>
      <c r="M158" s="551">
        <v>2</v>
      </c>
      <c r="N158" s="1430"/>
      <c r="O158" s="1088" t="s">
        <v>133</v>
      </c>
      <c r="P158" s="1089" t="s">
        <v>134</v>
      </c>
      <c r="Q158" s="1090" t="s">
        <v>135</v>
      </c>
      <c r="R158" s="64"/>
      <c r="S158" s="1091" t="s">
        <v>133</v>
      </c>
      <c r="T158" s="1091" t="s">
        <v>134</v>
      </c>
      <c r="U158" s="1092" t="s">
        <v>135</v>
      </c>
      <c r="V158" s="64"/>
      <c r="W158" s="1091" t="s">
        <v>133</v>
      </c>
      <c r="X158" s="1091" t="s">
        <v>134</v>
      </c>
      <c r="Y158" s="1092" t="s">
        <v>135</v>
      </c>
      <c r="AA158" s="153"/>
      <c r="AB158" s="1096"/>
      <c r="AC158" s="1511"/>
      <c r="AD158" s="1105"/>
      <c r="AE158" s="188"/>
      <c r="AF158" s="167"/>
      <c r="AG158" s="167"/>
      <c r="AH158" s="1105"/>
      <c r="AI158" s="164"/>
      <c r="AJ158" s="153"/>
      <c r="AK158" s="148"/>
      <c r="AL158" s="255"/>
      <c r="AM158" s="167"/>
      <c r="AN158" s="186"/>
      <c r="AO158" s="153"/>
      <c r="AP158" s="148"/>
      <c r="AQ158" s="167"/>
      <c r="AR158" s="153"/>
      <c r="AS158" s="148"/>
      <c r="AT158" s="255"/>
      <c r="AU158" s="153"/>
      <c r="AV158" s="171"/>
      <c r="AW158" s="287"/>
      <c r="AX158" s="167"/>
      <c r="AY158" s="167"/>
      <c r="AZ158" s="167"/>
      <c r="BA158" s="167"/>
      <c r="BB158" s="167"/>
      <c r="BC158" s="167"/>
      <c r="BD158" s="188"/>
      <c r="BE158" s="153"/>
      <c r="BF158" s="148"/>
      <c r="BG158" s="167"/>
      <c r="BH158" s="167"/>
      <c r="BI158" s="167"/>
      <c r="BJ158" s="167"/>
    </row>
    <row r="159" spans="2:62">
      <c r="B159" s="530" t="s">
        <v>10</v>
      </c>
      <c r="C159" s="531" t="s">
        <v>510</v>
      </c>
      <c r="D159" s="592">
        <v>30</v>
      </c>
      <c r="E159" s="513" t="s">
        <v>455</v>
      </c>
      <c r="F159" s="577">
        <v>8.0000000000000002E-3</v>
      </c>
      <c r="G159" s="578">
        <v>8.0000000000000002E-3</v>
      </c>
      <c r="H159" s="570" t="s">
        <v>103</v>
      </c>
      <c r="I159" s="550">
        <v>5.55</v>
      </c>
      <c r="J159" s="987">
        <v>5.55</v>
      </c>
      <c r="K159" s="399" t="s">
        <v>86</v>
      </c>
      <c r="L159" s="388">
        <v>6.84</v>
      </c>
      <c r="M159" s="545">
        <v>5.47</v>
      </c>
      <c r="N159" s="1430"/>
      <c r="O159" s="1066" t="s">
        <v>521</v>
      </c>
      <c r="P159" s="1040">
        <f>D159</f>
        <v>30</v>
      </c>
      <c r="Q159" s="1175">
        <f>D159</f>
        <v>30</v>
      </c>
      <c r="R159" s="64"/>
      <c r="S159" s="1066" t="s">
        <v>75</v>
      </c>
      <c r="T159" s="1176">
        <f>F166+I155</f>
        <v>19.440000000000001</v>
      </c>
      <c r="U159" s="1175">
        <f>J155+G166</f>
        <v>18.440000000000001</v>
      </c>
      <c r="V159" s="64"/>
      <c r="W159" s="1067" t="s">
        <v>522</v>
      </c>
      <c r="X159" s="141"/>
      <c r="Y159" s="142"/>
      <c r="AA159" s="153"/>
      <c r="AB159" s="1103"/>
      <c r="AC159" s="1519"/>
      <c r="AD159" s="1105"/>
      <c r="AE159" s="153"/>
      <c r="AF159" s="167"/>
      <c r="AG159" s="167"/>
      <c r="AH159" s="1105"/>
      <c r="AI159" s="186"/>
      <c r="AJ159" s="153"/>
      <c r="AK159" s="148"/>
      <c r="AL159" s="255"/>
      <c r="AM159" s="167"/>
      <c r="AN159" s="262"/>
      <c r="AO159" s="167"/>
      <c r="AP159" s="167"/>
      <c r="AQ159" s="167"/>
      <c r="AR159" s="153"/>
      <c r="AS159" s="148"/>
      <c r="AT159" s="255"/>
      <c r="AU159" s="170"/>
      <c r="AV159" s="171"/>
      <c r="AW159" s="287"/>
      <c r="AX159" s="167"/>
      <c r="AY159" s="167"/>
      <c r="AZ159" s="167"/>
      <c r="BA159" s="167"/>
      <c r="BB159" s="167"/>
      <c r="BC159" s="167"/>
      <c r="BD159" s="167"/>
      <c r="BE159" s="185"/>
      <c r="BF159" s="167"/>
      <c r="BG159" s="167"/>
      <c r="BH159" s="167"/>
      <c r="BI159" s="167"/>
      <c r="BJ159" s="167"/>
    </row>
    <row r="160" spans="2:62" ht="16.2" thickBot="1">
      <c r="B160" s="391" t="s">
        <v>689</v>
      </c>
      <c r="C160" s="360" t="s">
        <v>628</v>
      </c>
      <c r="D160" s="592">
        <v>100</v>
      </c>
      <c r="E160" s="512" t="s">
        <v>97</v>
      </c>
      <c r="F160" s="550">
        <v>150</v>
      </c>
      <c r="G160" s="567">
        <v>150</v>
      </c>
      <c r="H160" s="167"/>
      <c r="I160" s="167"/>
      <c r="J160" s="167"/>
      <c r="K160" s="917" t="s">
        <v>455</v>
      </c>
      <c r="L160" s="921">
        <v>0.02</v>
      </c>
      <c r="M160" s="922">
        <v>0.02</v>
      </c>
      <c r="N160" s="1430"/>
      <c r="O160" s="1042" t="s">
        <v>523</v>
      </c>
      <c r="P160" s="1043">
        <f>I154+D158</f>
        <v>62.8</v>
      </c>
      <c r="Q160" s="1126">
        <f>J154+D158</f>
        <v>62.8</v>
      </c>
      <c r="R160" s="9"/>
      <c r="S160" s="598" t="s">
        <v>85</v>
      </c>
      <c r="T160" s="1043">
        <f>L156</f>
        <v>1.8</v>
      </c>
      <c r="U160" s="1113">
        <f>M156</f>
        <v>1.8</v>
      </c>
      <c r="V160" s="9"/>
      <c r="W160" s="1045" t="s">
        <v>537</v>
      </c>
      <c r="X160" s="1043">
        <f>F153</f>
        <v>38.340000000000003</v>
      </c>
      <c r="Y160" s="1152">
        <f>G153</f>
        <v>25</v>
      </c>
      <c r="AA160" s="1694"/>
      <c r="AB160" s="1098"/>
      <c r="AC160" s="167"/>
      <c r="AD160" s="1105"/>
      <c r="AE160" s="167"/>
      <c r="AF160" s="1105"/>
      <c r="AG160" s="167"/>
      <c r="AH160" s="1105"/>
      <c r="AI160" s="187"/>
      <c r="AJ160" s="153"/>
      <c r="AK160" s="148"/>
      <c r="AL160" s="255"/>
      <c r="AM160" s="167"/>
      <c r="AN160" s="166"/>
      <c r="AO160" s="405"/>
      <c r="AP160" s="229"/>
      <c r="AQ160" s="167"/>
      <c r="AR160" s="153"/>
      <c r="AS160" s="148"/>
      <c r="AT160" s="255"/>
      <c r="AU160" s="170"/>
      <c r="AV160" s="1539"/>
      <c r="AW160" s="298"/>
      <c r="AX160" s="167"/>
      <c r="AY160" s="167"/>
      <c r="AZ160" s="167"/>
      <c r="BA160" s="167"/>
      <c r="BB160" s="167"/>
      <c r="BC160" s="167"/>
      <c r="BD160" s="189"/>
      <c r="BE160" s="153"/>
      <c r="BF160" s="148"/>
      <c r="BG160" s="167"/>
      <c r="BH160" s="167"/>
      <c r="BI160" s="167"/>
      <c r="BJ160" s="167"/>
    </row>
    <row r="161" spans="1:62" ht="15" thickBot="1">
      <c r="B161" s="160"/>
      <c r="C161" s="150"/>
      <c r="D161" s="148"/>
      <c r="E161" s="512" t="s">
        <v>527</v>
      </c>
      <c r="F161" s="550">
        <v>2</v>
      </c>
      <c r="G161" s="567">
        <v>2</v>
      </c>
      <c r="H161" s="1457" t="s">
        <v>500</v>
      </c>
      <c r="I161" s="196"/>
      <c r="J161" s="179"/>
      <c r="K161" s="471" t="s">
        <v>508</v>
      </c>
      <c r="L161" s="1663">
        <v>0.2</v>
      </c>
      <c r="M161" s="1664">
        <v>0.2</v>
      </c>
      <c r="N161" s="1430"/>
      <c r="O161" s="1042" t="s">
        <v>95</v>
      </c>
      <c r="P161" s="1043">
        <f>L153</f>
        <v>1.1000000000000001</v>
      </c>
      <c r="Q161" s="1119">
        <f>M153</f>
        <v>1.1000000000000001</v>
      </c>
      <c r="R161" s="9"/>
      <c r="S161" s="598" t="s">
        <v>98</v>
      </c>
      <c r="T161" s="1043">
        <f>F157+F167+L158</f>
        <v>9</v>
      </c>
      <c r="U161" s="1153">
        <f>G157+M158+G167</f>
        <v>9</v>
      </c>
      <c r="V161" s="9"/>
      <c r="W161" s="549" t="s">
        <v>527</v>
      </c>
      <c r="X161" s="1205">
        <f>F161</f>
        <v>2</v>
      </c>
      <c r="Y161" s="1113">
        <f>G161</f>
        <v>2</v>
      </c>
      <c r="AA161" s="250"/>
      <c r="AB161" s="1098"/>
      <c r="AC161" s="167"/>
      <c r="AD161" s="1106"/>
      <c r="AE161" s="280"/>
      <c r="AF161" s="1105"/>
      <c r="AG161" s="137"/>
      <c r="AH161" s="1105"/>
      <c r="AI161" s="186"/>
      <c r="AJ161" s="153"/>
      <c r="AK161" s="148"/>
      <c r="AL161" s="255"/>
      <c r="AM161" s="289"/>
      <c r="AN161" s="148"/>
      <c r="AO161" s="148"/>
      <c r="AP161" s="261"/>
      <c r="AQ161" s="167"/>
      <c r="AR161" s="153"/>
      <c r="AS161" s="148"/>
      <c r="AT161" s="255"/>
      <c r="AU161" s="153"/>
      <c r="AV161" s="148"/>
      <c r="AW161" s="255"/>
      <c r="AX161" s="167"/>
      <c r="AY161" s="167"/>
      <c r="AZ161" s="167"/>
      <c r="BA161" s="167"/>
      <c r="BB161" s="167"/>
      <c r="BC161" s="167"/>
      <c r="BD161" s="189"/>
      <c r="BE161" s="153"/>
      <c r="BF161" s="148"/>
      <c r="BG161" s="167"/>
      <c r="BH161" s="167"/>
      <c r="BI161" s="167"/>
      <c r="BJ161" s="167"/>
    </row>
    <row r="162" spans="1:62" ht="15" thickBot="1">
      <c r="B162" s="156"/>
      <c r="C162" s="159"/>
      <c r="D162" s="167"/>
      <c r="E162" s="519" t="s">
        <v>100</v>
      </c>
      <c r="F162" s="520">
        <v>5.89</v>
      </c>
      <c r="G162" s="524">
        <v>5</v>
      </c>
      <c r="H162" s="427" t="s">
        <v>133</v>
      </c>
      <c r="I162" s="420" t="s">
        <v>134</v>
      </c>
      <c r="J162" s="421" t="s">
        <v>135</v>
      </c>
      <c r="K162" s="167"/>
      <c r="L162" s="167"/>
      <c r="M162" s="155"/>
      <c r="N162" s="1430"/>
      <c r="O162" s="1042" t="s">
        <v>60</v>
      </c>
      <c r="P162" s="1054">
        <f>F154+F165</f>
        <v>170.74</v>
      </c>
      <c r="Q162" s="1127">
        <f>G154+G165</f>
        <v>128</v>
      </c>
      <c r="R162" s="9"/>
      <c r="S162" s="598" t="s">
        <v>103</v>
      </c>
      <c r="T162" s="1043">
        <f>I159+I167</f>
        <v>8.0500000000000007</v>
      </c>
      <c r="U162" s="1113">
        <f>J159+J167</f>
        <v>8.0500000000000007</v>
      </c>
      <c r="V162" s="9"/>
      <c r="W162" s="1204" t="s">
        <v>251</v>
      </c>
      <c r="X162" s="1062">
        <f>I163</f>
        <v>67.150000000000006</v>
      </c>
      <c r="Y162" s="1144">
        <f>J163</f>
        <v>53.7</v>
      </c>
      <c r="AA162" s="164"/>
      <c r="AB162" s="167"/>
      <c r="AC162" s="217"/>
      <c r="AD162" s="167"/>
      <c r="AE162" s="153"/>
      <c r="AF162" s="1105"/>
      <c r="AG162" s="164"/>
      <c r="AH162" s="1105"/>
      <c r="AI162" s="186"/>
      <c r="AJ162" s="153"/>
      <c r="AK162" s="148"/>
      <c r="AL162" s="255"/>
      <c r="AM162" s="167"/>
      <c r="AN162" s="148"/>
      <c r="AO162" s="148"/>
      <c r="AP162" s="229"/>
      <c r="AQ162" s="167"/>
      <c r="AR162" s="167"/>
      <c r="AS162" s="167"/>
      <c r="AT162" s="167"/>
      <c r="AU162" s="153"/>
      <c r="AV162" s="148"/>
      <c r="AW162" s="255"/>
      <c r="AX162" s="167"/>
      <c r="AY162" s="167"/>
      <c r="AZ162" s="167"/>
      <c r="BA162" s="167"/>
      <c r="BB162" s="167"/>
      <c r="BC162" s="167"/>
      <c r="BD162" s="167"/>
      <c r="BE162" s="185"/>
      <c r="BF162" s="167"/>
      <c r="BG162" s="167"/>
      <c r="BH162" s="167"/>
      <c r="BI162" s="167"/>
      <c r="BJ162" s="167"/>
    </row>
    <row r="163" spans="1:62" ht="12.75" customHeight="1" thickBot="1">
      <c r="B163" s="156"/>
      <c r="C163" s="159"/>
      <c r="D163" s="167"/>
      <c r="E163" s="1458" t="s">
        <v>290</v>
      </c>
      <c r="F163" s="1459"/>
      <c r="G163" s="1460"/>
      <c r="H163" s="1023" t="s">
        <v>247</v>
      </c>
      <c r="I163" s="942">
        <v>67.150000000000006</v>
      </c>
      <c r="J163" s="247">
        <v>53.7</v>
      </c>
      <c r="K163" s="167"/>
      <c r="L163" s="167"/>
      <c r="M163" s="155"/>
      <c r="N163" s="1430"/>
      <c r="O163" s="1038" t="s">
        <v>525</v>
      </c>
      <c r="P163" s="1073">
        <f>X167</f>
        <v>179.02</v>
      </c>
      <c r="Q163" s="1127">
        <f>Y167</f>
        <v>139.70500000000001</v>
      </c>
      <c r="R163" s="9"/>
      <c r="S163" s="1083" t="s">
        <v>485</v>
      </c>
      <c r="T163" s="1142">
        <f>U163/1000/0.04</f>
        <v>9.4E-2</v>
      </c>
      <c r="U163" s="1113">
        <f>J157</f>
        <v>3.76</v>
      </c>
      <c r="V163" s="9"/>
      <c r="W163" s="1045" t="s">
        <v>118</v>
      </c>
      <c r="X163" s="1043">
        <f>I166+L155</f>
        <v>7.5600000000000005</v>
      </c>
      <c r="Y163" s="1144">
        <f>M155+J166</f>
        <v>7.5600000000000005</v>
      </c>
      <c r="AA163" s="164"/>
      <c r="AB163" s="1098"/>
      <c r="AC163" s="217"/>
      <c r="AD163" s="167"/>
      <c r="AE163" s="153"/>
      <c r="AF163" s="1105"/>
      <c r="AG163" s="164"/>
      <c r="AH163" s="1105"/>
      <c r="AI163" s="186"/>
      <c r="AJ163" s="153"/>
      <c r="AK163" s="186"/>
      <c r="AL163" s="296"/>
      <c r="AM163" s="167"/>
      <c r="AN163" s="297"/>
      <c r="AO163" s="297"/>
      <c r="AP163" s="406"/>
      <c r="AQ163" s="167"/>
      <c r="AR163" s="1537"/>
      <c r="AS163" s="300"/>
      <c r="AT163" s="311"/>
      <c r="AU163" s="1538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85"/>
      <c r="BF163" s="167"/>
      <c r="BG163" s="167"/>
      <c r="BH163" s="167"/>
      <c r="BI163" s="167"/>
      <c r="BJ163" s="167"/>
    </row>
    <row r="164" spans="1:62" ht="13.5" customHeight="1" thickBot="1">
      <c r="B164" s="156"/>
      <c r="C164" s="159"/>
      <c r="D164" s="167"/>
      <c r="E164" s="424" t="s">
        <v>133</v>
      </c>
      <c r="F164" s="283" t="s">
        <v>134</v>
      </c>
      <c r="G164" s="304" t="s">
        <v>135</v>
      </c>
      <c r="H164" s="1024" t="s">
        <v>246</v>
      </c>
      <c r="I164" s="550">
        <v>13.75</v>
      </c>
      <c r="J164" s="696">
        <v>11</v>
      </c>
      <c r="K164" s="1622" t="s">
        <v>645</v>
      </c>
      <c r="L164" s="196"/>
      <c r="M164" s="179"/>
      <c r="N164" s="1430"/>
      <c r="O164" s="1048" t="s">
        <v>532</v>
      </c>
      <c r="P164" s="1073">
        <f>L166</f>
        <v>141.905</v>
      </c>
      <c r="Q164" s="1119">
        <f>D160</f>
        <v>100</v>
      </c>
      <c r="R164" s="9"/>
      <c r="S164" s="598" t="s">
        <v>68</v>
      </c>
      <c r="T164" s="1043">
        <f>F158+L161</f>
        <v>0.7</v>
      </c>
      <c r="U164" s="1113">
        <f>G158+M161</f>
        <v>0.7</v>
      </c>
      <c r="V164" s="9"/>
      <c r="W164" s="1046" t="s">
        <v>524</v>
      </c>
      <c r="X164" s="1043">
        <f>I164</f>
        <v>13.75</v>
      </c>
      <c r="Y164" s="1177">
        <f>J164</f>
        <v>11</v>
      </c>
      <c r="AA164" s="170"/>
      <c r="AB164" s="167"/>
      <c r="AC164" s="217"/>
      <c r="AD164" s="167"/>
      <c r="AE164" s="153"/>
      <c r="AF164" s="1105"/>
      <c r="AG164" s="164"/>
      <c r="AH164" s="1105"/>
      <c r="AI164" s="186"/>
      <c r="AJ164" s="153"/>
      <c r="AK164" s="148"/>
      <c r="AL164" s="255"/>
      <c r="AM164" s="167"/>
      <c r="AN164" s="297"/>
      <c r="AO164" s="297"/>
      <c r="AP164" s="266"/>
      <c r="AQ164" s="167"/>
      <c r="AR164" s="289"/>
      <c r="AS164" s="290"/>
      <c r="AT164" s="284"/>
      <c r="AU164" s="166"/>
      <c r="AV164" s="405"/>
      <c r="AW164" s="229"/>
      <c r="AX164" s="153"/>
      <c r="AY164" s="167"/>
      <c r="AZ164" s="167"/>
      <c r="BA164" s="167"/>
      <c r="BB164" s="167"/>
      <c r="BC164" s="167"/>
      <c r="BD164" s="167"/>
      <c r="BE164" s="185"/>
      <c r="BF164" s="167"/>
      <c r="BG164" s="167"/>
      <c r="BH164" s="167"/>
      <c r="BI164" s="167"/>
      <c r="BJ164" s="167"/>
    </row>
    <row r="165" spans="1:62" ht="15" thickBot="1">
      <c r="B165" s="156"/>
      <c r="C165" s="159"/>
      <c r="D165" s="167"/>
      <c r="E165" s="1898" t="s">
        <v>60</v>
      </c>
      <c r="F165" s="1871">
        <v>117.34</v>
      </c>
      <c r="G165" s="1872">
        <v>88</v>
      </c>
      <c r="H165" s="1024" t="s">
        <v>101</v>
      </c>
      <c r="I165" s="388">
        <v>6.55</v>
      </c>
      <c r="J165" s="569">
        <v>5.5</v>
      </c>
      <c r="K165" s="303" t="s">
        <v>133</v>
      </c>
      <c r="L165" s="285" t="s">
        <v>134</v>
      </c>
      <c r="M165" s="286" t="s">
        <v>135</v>
      </c>
      <c r="N165" s="1430"/>
      <c r="O165" s="1074" t="s">
        <v>321</v>
      </c>
      <c r="P165" s="1039">
        <f>D157</f>
        <v>200</v>
      </c>
      <c r="Q165" s="1119">
        <f>D157</f>
        <v>200</v>
      </c>
      <c r="R165" s="9"/>
      <c r="S165" s="988" t="s">
        <v>492</v>
      </c>
      <c r="T165" s="1043">
        <f>T166</f>
        <v>2.8000000000000001E-2</v>
      </c>
      <c r="U165" s="1116">
        <f>U166</f>
        <v>2.8000000000000001E-2</v>
      </c>
      <c r="V165" s="9"/>
      <c r="W165" s="1046" t="s">
        <v>101</v>
      </c>
      <c r="X165" s="1043">
        <f>F156+L157+I156+I165</f>
        <v>33.379999999999995</v>
      </c>
      <c r="Y165" s="1145">
        <f>G156+M157+J165+J156</f>
        <v>26.975000000000001</v>
      </c>
      <c r="AA165" s="170"/>
      <c r="AB165" s="1100"/>
      <c r="AC165" s="217"/>
      <c r="AD165" s="1105"/>
      <c r="AE165" s="153"/>
      <c r="AF165" s="167"/>
      <c r="AG165" s="153"/>
      <c r="AH165" s="1105"/>
      <c r="AI165" s="190"/>
      <c r="AJ165" s="153"/>
      <c r="AK165" s="1695"/>
      <c r="AL165" s="255"/>
      <c r="AM165" s="290"/>
      <c r="AN165" s="297"/>
      <c r="AO165" s="297"/>
      <c r="AP165" s="229"/>
      <c r="AQ165" s="167"/>
      <c r="AR165" s="153"/>
      <c r="AS165" s="507"/>
      <c r="AT165" s="574"/>
      <c r="AU165" s="148"/>
      <c r="AV165" s="148"/>
      <c r="AW165" s="261"/>
      <c r="AX165" s="153"/>
      <c r="AY165" s="167"/>
      <c r="AZ165" s="167"/>
      <c r="BA165" s="167"/>
      <c r="BB165" s="167"/>
      <c r="BC165" s="167"/>
      <c r="BD165" s="167"/>
      <c r="BE165" s="185"/>
      <c r="BF165" s="167"/>
      <c r="BG165" s="167"/>
      <c r="BH165" s="167"/>
      <c r="BI165" s="167"/>
      <c r="BJ165" s="167"/>
    </row>
    <row r="166" spans="1:62" ht="14.25" customHeight="1" thickBot="1">
      <c r="B166" s="156"/>
      <c r="C166" s="159"/>
      <c r="D166" s="167"/>
      <c r="E166" s="516" t="s">
        <v>96</v>
      </c>
      <c r="F166" s="1899">
        <v>16</v>
      </c>
      <c r="G166" s="1900">
        <v>15</v>
      </c>
      <c r="H166" s="1025" t="s">
        <v>118</v>
      </c>
      <c r="I166" s="554">
        <v>5.5</v>
      </c>
      <c r="J166" s="555">
        <v>5.5</v>
      </c>
      <c r="K166" s="1652" t="s">
        <v>646</v>
      </c>
      <c r="L166" s="1653">
        <v>141.905</v>
      </c>
      <c r="M166" s="1654">
        <v>100</v>
      </c>
      <c r="N166" s="1430"/>
      <c r="O166" s="1048" t="s">
        <v>100</v>
      </c>
      <c r="P166" s="1043">
        <f>F162</f>
        <v>5.89</v>
      </c>
      <c r="Q166" s="1109">
        <f>G162</f>
        <v>5</v>
      </c>
      <c r="R166" s="9"/>
      <c r="S166" s="989" t="s">
        <v>455</v>
      </c>
      <c r="T166" s="990">
        <f>F159+L160</f>
        <v>2.8000000000000001E-2</v>
      </c>
      <c r="U166" s="1137">
        <f>G159+M160</f>
        <v>2.8000000000000001E-2</v>
      </c>
      <c r="V166" s="9"/>
      <c r="W166" s="1046" t="s">
        <v>86</v>
      </c>
      <c r="X166" s="1043">
        <f>F155+L159</f>
        <v>16.84</v>
      </c>
      <c r="Y166" s="1144">
        <f>G155+M159</f>
        <v>13.469999999999999</v>
      </c>
      <c r="AA166" s="164"/>
      <c r="AB166" s="167"/>
      <c r="AC166" s="217"/>
      <c r="AD166" s="1105"/>
      <c r="AE166" s="153"/>
      <c r="AF166" s="167"/>
      <c r="AG166" s="153"/>
      <c r="AH166" s="1105"/>
      <c r="AI166" s="164"/>
      <c r="AJ166" s="153"/>
      <c r="AK166" s="171"/>
      <c r="AL166" s="287"/>
      <c r="AM166" s="167"/>
      <c r="AN166" s="148"/>
      <c r="AO166" s="148"/>
      <c r="AP166" s="229"/>
      <c r="AQ166" s="167"/>
      <c r="AR166" s="153"/>
      <c r="AS166" s="148"/>
      <c r="AT166" s="266"/>
      <c r="AU166" s="148"/>
      <c r="AV166" s="148"/>
      <c r="AW166" s="229"/>
      <c r="AX166" s="222"/>
      <c r="AY166" s="167"/>
      <c r="AZ166" s="167"/>
      <c r="BA166" s="167"/>
      <c r="BB166" s="167"/>
      <c r="BC166" s="167"/>
      <c r="BD166" s="167"/>
      <c r="BE166" s="185"/>
      <c r="BF166" s="167"/>
      <c r="BG166" s="167"/>
      <c r="BH166" s="167"/>
      <c r="BI166" s="167"/>
      <c r="BJ166" s="167"/>
    </row>
    <row r="167" spans="1:62" ht="18" customHeight="1" thickBot="1">
      <c r="B167" s="157"/>
      <c r="C167" s="364"/>
      <c r="D167" s="165"/>
      <c r="E167" s="697" t="s">
        <v>98</v>
      </c>
      <c r="F167" s="1901">
        <v>3</v>
      </c>
      <c r="G167" s="1902">
        <v>3</v>
      </c>
      <c r="H167" s="1026" t="s">
        <v>103</v>
      </c>
      <c r="I167" s="943">
        <v>2.5</v>
      </c>
      <c r="J167" s="521">
        <v>2.5</v>
      </c>
      <c r="K167" s="165"/>
      <c r="L167" s="165"/>
      <c r="M167" s="158"/>
      <c r="N167" s="1430"/>
      <c r="O167" s="1042" t="s">
        <v>528</v>
      </c>
      <c r="P167" s="1054">
        <f>I153</f>
        <v>99.861999999999995</v>
      </c>
      <c r="Q167" s="1143">
        <f>J153</f>
        <v>70</v>
      </c>
      <c r="R167" s="9"/>
      <c r="S167" s="549" t="s">
        <v>241</v>
      </c>
      <c r="T167" s="1119">
        <f>I158</f>
        <v>7.2</v>
      </c>
      <c r="U167" s="1119">
        <f>J158</f>
        <v>7.2</v>
      </c>
      <c r="V167" s="9"/>
      <c r="W167" s="1049" t="s">
        <v>526</v>
      </c>
      <c r="X167" s="1084">
        <f>SUM(X160:X166)</f>
        <v>179.02</v>
      </c>
      <c r="Y167" s="1135">
        <f>SUM(Y160:Y166)</f>
        <v>139.70500000000001</v>
      </c>
      <c r="AA167" s="170"/>
      <c r="AB167" s="1099"/>
      <c r="AC167" s="153"/>
      <c r="AD167" s="167"/>
      <c r="AE167" s="153"/>
      <c r="AF167" s="167"/>
      <c r="AG167" s="153"/>
      <c r="AH167" s="1105"/>
      <c r="AI167" s="167"/>
      <c r="AJ167" s="167"/>
      <c r="AK167" s="167"/>
      <c r="AL167" s="1501"/>
      <c r="AM167" s="148"/>
      <c r="AN167" s="148"/>
      <c r="AO167" s="297"/>
      <c r="AP167" s="229"/>
      <c r="AQ167" s="167"/>
      <c r="AR167" s="153"/>
      <c r="AS167" s="148"/>
      <c r="AT167" s="255"/>
      <c r="AU167" s="297"/>
      <c r="AV167" s="297"/>
      <c r="AW167" s="229"/>
      <c r="AX167" s="164"/>
      <c r="AY167" s="166"/>
      <c r="AZ167" s="167"/>
      <c r="BA167" s="167"/>
      <c r="BB167" s="167"/>
      <c r="BC167" s="167"/>
      <c r="BD167" s="167"/>
      <c r="BE167" s="185"/>
      <c r="BF167" s="167"/>
      <c r="BG167" s="167"/>
      <c r="BH167" s="167"/>
      <c r="BI167" s="167"/>
      <c r="BJ167" s="167"/>
    </row>
    <row r="168" spans="1:62" ht="18.75" customHeight="1" thickBot="1">
      <c r="C168" s="213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430"/>
      <c r="O168" s="48"/>
      <c r="P168" s="30"/>
      <c r="Q168" s="30"/>
      <c r="R168" s="30"/>
      <c r="S168" s="30"/>
      <c r="T168" s="30"/>
      <c r="U168" s="30"/>
      <c r="V168" s="30"/>
      <c r="W168" s="640" t="s">
        <v>97</v>
      </c>
      <c r="X168" s="1178">
        <f>F160+L154</f>
        <v>163</v>
      </c>
      <c r="Y168" s="1148">
        <f>G160+M154</f>
        <v>163</v>
      </c>
      <c r="AA168" s="170"/>
      <c r="AB168" s="167"/>
      <c r="AC168" s="217"/>
      <c r="AD168" s="167"/>
      <c r="AE168" s="841"/>
      <c r="AF168" s="167"/>
      <c r="AG168" s="153"/>
      <c r="AH168" s="1105"/>
      <c r="AI168" s="400"/>
      <c r="AJ168" s="153"/>
      <c r="AK168" s="148"/>
      <c r="AL168" s="266"/>
      <c r="AM168" s="148"/>
      <c r="AN168" s="148"/>
      <c r="AO168" s="148"/>
      <c r="AP168" s="261"/>
      <c r="AQ168" s="167"/>
      <c r="AR168" s="167"/>
      <c r="AS168" s="167"/>
      <c r="AT168" s="167"/>
      <c r="AU168" s="297"/>
      <c r="AV168" s="297"/>
      <c r="AW168" s="266"/>
      <c r="AX168" s="164"/>
      <c r="AY168" s="164"/>
      <c r="AZ168" s="167"/>
      <c r="BA168" s="167"/>
      <c r="BB168" s="167"/>
      <c r="BC168" s="167"/>
      <c r="BD168" s="167"/>
      <c r="BE168" s="185"/>
      <c r="BF168" s="167"/>
      <c r="BG168" s="167"/>
      <c r="BH168" s="167"/>
      <c r="BI168" s="167"/>
      <c r="BJ168" s="167"/>
    </row>
    <row r="169" spans="1:62" ht="16.2" thickBot="1">
      <c r="B169" s="944" t="s">
        <v>469</v>
      </c>
      <c r="C169" s="180"/>
      <c r="D169" s="200"/>
      <c r="E169" s="884" t="s">
        <v>502</v>
      </c>
      <c r="F169" s="201"/>
      <c r="G169" s="179"/>
      <c r="H169" s="1665" t="s">
        <v>577</v>
      </c>
      <c r="I169" s="180"/>
      <c r="J169" s="175"/>
      <c r="K169" s="182" t="s">
        <v>170</v>
      </c>
      <c r="L169" s="196"/>
      <c r="M169" s="179"/>
      <c r="N169" s="1677"/>
      <c r="W169" s="75"/>
      <c r="X169" s="1027"/>
      <c r="Y169" s="1076"/>
      <c r="AA169" s="170"/>
      <c r="AB169" s="1101"/>
      <c r="AC169" s="217"/>
      <c r="AD169" s="167"/>
      <c r="AE169" s="841"/>
      <c r="AF169" s="1105"/>
      <c r="AG169" s="153"/>
      <c r="AH169" s="1105"/>
      <c r="AI169" s="153"/>
      <c r="AJ169" s="153"/>
      <c r="AK169" s="148"/>
      <c r="AL169" s="266"/>
      <c r="AM169" s="167"/>
      <c r="AN169" s="170"/>
      <c r="AO169" s="173"/>
      <c r="AP169" s="267"/>
      <c r="AQ169" s="167"/>
      <c r="AR169" s="167"/>
      <c r="AS169" s="167"/>
      <c r="AT169" s="167"/>
      <c r="AU169" s="170"/>
      <c r="AV169" s="297"/>
      <c r="AW169" s="266"/>
      <c r="AX169" s="167"/>
      <c r="AY169" s="167"/>
      <c r="AZ169" s="167"/>
      <c r="BA169" s="167"/>
      <c r="BB169" s="167"/>
      <c r="BC169" s="167"/>
      <c r="BD169" s="167"/>
      <c r="BE169" s="185"/>
      <c r="BF169" s="167"/>
      <c r="BG169" s="167"/>
      <c r="BH169" s="167"/>
      <c r="BI169" s="167"/>
      <c r="BJ169" s="167"/>
    </row>
    <row r="170" spans="1:62" ht="13.5" customHeight="1" thickBot="1">
      <c r="B170" s="978" t="s">
        <v>289</v>
      </c>
      <c r="C170" s="146" t="s">
        <v>502</v>
      </c>
      <c r="D170" s="1554">
        <v>200</v>
      </c>
      <c r="E170" s="430" t="s">
        <v>133</v>
      </c>
      <c r="F170" s="285" t="s">
        <v>134</v>
      </c>
      <c r="G170" s="286" t="s">
        <v>135</v>
      </c>
      <c r="H170" s="430" t="s">
        <v>133</v>
      </c>
      <c r="I170" s="285" t="s">
        <v>134</v>
      </c>
      <c r="J170" s="286" t="s">
        <v>135</v>
      </c>
      <c r="K170" s="460" t="s">
        <v>133</v>
      </c>
      <c r="L170" s="285" t="s">
        <v>134</v>
      </c>
      <c r="M170" s="286" t="s">
        <v>135</v>
      </c>
      <c r="N170" s="1430"/>
      <c r="O170" s="1031" t="s">
        <v>216</v>
      </c>
      <c r="P170" s="1032"/>
      <c r="Q170" s="1032"/>
      <c r="R170" s="930"/>
      <c r="S170" s="36"/>
      <c r="T170" s="36"/>
      <c r="U170" s="36"/>
      <c r="V170" s="36"/>
      <c r="W170" s="36"/>
      <c r="X170" s="36"/>
      <c r="Y170" s="40"/>
      <c r="AA170" s="170"/>
      <c r="AB170" s="167"/>
      <c r="AC170" s="178"/>
      <c r="AD170" s="1105"/>
      <c r="AE170" s="841"/>
      <c r="AF170" s="1105"/>
      <c r="AG170" s="153"/>
      <c r="AH170" s="1105"/>
      <c r="AI170" s="153"/>
      <c r="AJ170" s="153"/>
      <c r="AK170" s="148"/>
      <c r="AL170" s="266"/>
      <c r="AM170" s="148"/>
      <c r="AN170" s="255"/>
      <c r="AO170" s="167"/>
      <c r="AP170" s="167"/>
      <c r="AQ170" s="167"/>
      <c r="AR170" s="167"/>
      <c r="AS170" s="167"/>
      <c r="AT170" s="167"/>
      <c r="AU170" s="148"/>
      <c r="AV170" s="297"/>
      <c r="AW170" s="229"/>
      <c r="AX170" s="167"/>
      <c r="AY170" s="167"/>
      <c r="AZ170" s="167"/>
      <c r="BA170" s="167"/>
      <c r="BB170" s="167"/>
      <c r="BC170" s="167"/>
      <c r="BD170" s="167"/>
      <c r="BE170" s="185"/>
      <c r="BF170" s="167"/>
      <c r="BG170" s="167"/>
      <c r="BH170" s="167"/>
      <c r="BI170" s="167"/>
      <c r="BJ170" s="167"/>
    </row>
    <row r="171" spans="1:62" ht="21" customHeight="1" thickBot="1">
      <c r="B171" s="1364" t="s">
        <v>575</v>
      </c>
      <c r="C171" s="573" t="s">
        <v>577</v>
      </c>
      <c r="D171" s="137">
        <v>150</v>
      </c>
      <c r="E171" s="494" t="s">
        <v>95</v>
      </c>
      <c r="F171" s="235">
        <v>12</v>
      </c>
      <c r="G171" s="402">
        <v>12</v>
      </c>
      <c r="H171" s="1461" t="s">
        <v>318</v>
      </c>
      <c r="I171" s="1478">
        <v>81.891999999999996</v>
      </c>
      <c r="J171" s="247">
        <v>45.9</v>
      </c>
      <c r="K171" s="1575" t="s">
        <v>170</v>
      </c>
      <c r="L171" s="243">
        <v>3.5</v>
      </c>
      <c r="M171" s="247">
        <v>3.5</v>
      </c>
      <c r="N171" s="1430"/>
      <c r="O171" s="1033" t="s">
        <v>133</v>
      </c>
      <c r="P171" s="1034" t="s">
        <v>134</v>
      </c>
      <c r="Q171" s="1035" t="s">
        <v>135</v>
      </c>
      <c r="R171" s="64"/>
      <c r="S171" s="1036" t="s">
        <v>133</v>
      </c>
      <c r="T171" s="1036" t="s">
        <v>134</v>
      </c>
      <c r="U171" s="1037" t="s">
        <v>135</v>
      </c>
      <c r="V171" s="64"/>
      <c r="W171" s="1036" t="s">
        <v>133</v>
      </c>
      <c r="X171" s="1036" t="s">
        <v>134</v>
      </c>
      <c r="Y171" s="1037" t="s">
        <v>135</v>
      </c>
      <c r="AA171" s="170"/>
      <c r="AB171" s="167"/>
      <c r="AC171" s="217"/>
      <c r="AD171" s="167"/>
      <c r="AE171" s="841"/>
      <c r="AF171" s="1105"/>
      <c r="AG171" s="153"/>
      <c r="AH171" s="1105"/>
      <c r="AI171" s="153"/>
      <c r="AJ171" s="153"/>
      <c r="AK171" s="148"/>
      <c r="AL171" s="266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502"/>
      <c r="BE171" s="185"/>
      <c r="BF171" s="167"/>
      <c r="BG171" s="167"/>
      <c r="BH171" s="167"/>
      <c r="BI171" s="167"/>
      <c r="BJ171" s="167"/>
    </row>
    <row r="172" spans="1:62" ht="18" customHeight="1">
      <c r="A172" s="9"/>
      <c r="B172" s="533" t="s">
        <v>171</v>
      </c>
      <c r="C172" s="531" t="s">
        <v>170</v>
      </c>
      <c r="D172" s="1666">
        <v>200</v>
      </c>
      <c r="E172" s="1462" t="s">
        <v>201</v>
      </c>
      <c r="F172" s="542">
        <v>0.5</v>
      </c>
      <c r="G172" s="1365">
        <v>0.5</v>
      </c>
      <c r="H172" s="515" t="s">
        <v>263</v>
      </c>
      <c r="I172" s="550">
        <v>15.34</v>
      </c>
      <c r="J172" s="567">
        <v>13</v>
      </c>
      <c r="K172" s="541" t="s">
        <v>65</v>
      </c>
      <c r="L172" s="542">
        <v>10</v>
      </c>
      <c r="M172" s="544">
        <v>10</v>
      </c>
      <c r="N172" s="1430"/>
      <c r="O172" s="1038" t="s">
        <v>521</v>
      </c>
      <c r="P172" s="1039">
        <f>D174</f>
        <v>30</v>
      </c>
      <c r="Q172" s="1128">
        <f>D174</f>
        <v>30</v>
      </c>
      <c r="R172" s="9"/>
      <c r="S172" s="1075" t="s">
        <v>485</v>
      </c>
      <c r="T172" s="1173">
        <f>U172/1000/0.04</f>
        <v>2.3249999999999997</v>
      </c>
      <c r="U172" s="1113">
        <f>G174+J174</f>
        <v>93</v>
      </c>
      <c r="V172" s="9"/>
      <c r="W172" s="1072" t="s">
        <v>522</v>
      </c>
      <c r="X172" s="140"/>
      <c r="Y172" s="143"/>
      <c r="AA172" s="170"/>
      <c r="AB172" s="1096"/>
      <c r="AC172" s="292"/>
      <c r="AD172" s="167"/>
      <c r="AE172" s="153"/>
      <c r="AF172" s="1105"/>
      <c r="AG172" s="153"/>
      <c r="AH172" s="1240"/>
      <c r="AI172" s="153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92"/>
      <c r="AX172" s="167"/>
      <c r="AY172" s="167"/>
      <c r="AZ172" s="167"/>
      <c r="BA172" s="167"/>
      <c r="BB172" s="167"/>
      <c r="BC172" s="167"/>
      <c r="BD172" s="167"/>
      <c r="BE172" s="185"/>
      <c r="BF172" s="167"/>
      <c r="BG172" s="167"/>
      <c r="BH172" s="167"/>
      <c r="BI172" s="167"/>
      <c r="BJ172" s="167"/>
    </row>
    <row r="173" spans="1:62" ht="14.25" customHeight="1">
      <c r="B173" s="530" t="s">
        <v>10</v>
      </c>
      <c r="C173" s="531" t="s">
        <v>11</v>
      </c>
      <c r="D173" s="592">
        <v>50</v>
      </c>
      <c r="E173" s="1463" t="s">
        <v>95</v>
      </c>
      <c r="F173" s="584">
        <v>0.02</v>
      </c>
      <c r="G173" s="985">
        <v>0.02</v>
      </c>
      <c r="H173" s="512" t="s">
        <v>253</v>
      </c>
      <c r="I173" s="911">
        <v>15.63</v>
      </c>
      <c r="J173" s="555">
        <v>15</v>
      </c>
      <c r="K173" s="541" t="s">
        <v>75</v>
      </c>
      <c r="L173" s="1343">
        <v>200</v>
      </c>
      <c r="M173" s="913">
        <v>200</v>
      </c>
      <c r="N173" s="1430"/>
      <c r="O173" s="1042" t="s">
        <v>523</v>
      </c>
      <c r="P173" s="1043">
        <f>D173</f>
        <v>50</v>
      </c>
      <c r="Q173" s="1179">
        <f>D173</f>
        <v>50</v>
      </c>
      <c r="R173" s="9"/>
      <c r="S173" s="1042" t="s">
        <v>65</v>
      </c>
      <c r="T173" s="1043">
        <f>L172</f>
        <v>10</v>
      </c>
      <c r="U173" s="1113">
        <f>M172</f>
        <v>10</v>
      </c>
      <c r="V173" s="9"/>
      <c r="W173" s="1046" t="s">
        <v>101</v>
      </c>
      <c r="X173" s="1043">
        <f>F177</f>
        <v>9.6</v>
      </c>
      <c r="Y173" s="1144">
        <f>G177</f>
        <v>8</v>
      </c>
      <c r="AA173" s="170"/>
      <c r="AB173" s="1102"/>
      <c r="AC173" s="217"/>
      <c r="AD173" s="1120"/>
      <c r="AE173" s="217"/>
      <c r="AF173" s="1105"/>
      <c r="AG173" s="222"/>
      <c r="AH173" s="1105"/>
      <c r="AI173" s="153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85"/>
      <c r="BF173" s="167"/>
      <c r="BG173" s="167"/>
      <c r="BH173" s="167"/>
      <c r="BI173" s="167"/>
      <c r="BJ173" s="167"/>
    </row>
    <row r="174" spans="1:62">
      <c r="B174" s="530" t="s">
        <v>10</v>
      </c>
      <c r="C174" s="531" t="s">
        <v>510</v>
      </c>
      <c r="D174" s="592">
        <v>30</v>
      </c>
      <c r="E174" s="532" t="s">
        <v>448</v>
      </c>
      <c r="F174" s="552" t="s">
        <v>276</v>
      </c>
      <c r="G174" s="985">
        <v>4</v>
      </c>
      <c r="H174" s="378" t="s">
        <v>448</v>
      </c>
      <c r="I174" s="558" t="s">
        <v>291</v>
      </c>
      <c r="J174" s="555">
        <v>89</v>
      </c>
      <c r="K174" s="541" t="s">
        <v>97</v>
      </c>
      <c r="L174" s="1367">
        <v>20</v>
      </c>
      <c r="M174" s="1368">
        <v>20</v>
      </c>
      <c r="N174" s="1682"/>
      <c r="O174" s="83" t="s">
        <v>78</v>
      </c>
      <c r="P174" s="1043">
        <f>F171+F173</f>
        <v>12.02</v>
      </c>
      <c r="Q174" s="1109">
        <f>G171+G173</f>
        <v>12.02</v>
      </c>
      <c r="R174" s="9"/>
      <c r="S174" s="1042" t="s">
        <v>200</v>
      </c>
      <c r="T174" s="1043">
        <f>L171</f>
        <v>3.5</v>
      </c>
      <c r="U174" s="1113">
        <f>M171</f>
        <v>3.5</v>
      </c>
      <c r="V174" s="9"/>
      <c r="W174" s="1059" t="s">
        <v>536</v>
      </c>
      <c r="X174" s="1058">
        <f>I172+I180</f>
        <v>15.34</v>
      </c>
      <c r="Y174" s="1165">
        <f>J172+J180</f>
        <v>13</v>
      </c>
      <c r="AA174" s="170"/>
      <c r="AB174" s="1096"/>
      <c r="AC174" s="217"/>
      <c r="AD174" s="167"/>
      <c r="AE174" s="217"/>
      <c r="AF174" s="1105"/>
      <c r="AG174" s="167"/>
      <c r="AH174" s="1105"/>
      <c r="AI174" s="153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53"/>
      <c r="AX174" s="153"/>
      <c r="AY174" s="153"/>
      <c r="AZ174" s="167"/>
      <c r="BA174" s="167"/>
      <c r="BB174" s="167"/>
      <c r="BC174" s="167"/>
      <c r="BD174" s="188"/>
      <c r="BE174" s="153"/>
      <c r="BF174" s="148"/>
      <c r="BG174" s="167"/>
      <c r="BH174" s="167"/>
      <c r="BI174" s="167"/>
      <c r="BJ174" s="167"/>
    </row>
    <row r="175" spans="1:62" ht="15" thickBot="1">
      <c r="B175" s="386" t="s">
        <v>688</v>
      </c>
      <c r="C175" s="531" t="s">
        <v>658</v>
      </c>
      <c r="D175" s="592">
        <v>100</v>
      </c>
      <c r="E175" s="543" t="s">
        <v>96</v>
      </c>
      <c r="F175" s="542">
        <v>2.8</v>
      </c>
      <c r="G175" s="1365">
        <v>2.8</v>
      </c>
      <c r="H175" s="543" t="s">
        <v>96</v>
      </c>
      <c r="I175" s="542">
        <v>28</v>
      </c>
      <c r="J175" s="569">
        <v>28</v>
      </c>
      <c r="K175" s="1576"/>
      <c r="L175" s="1355"/>
      <c r="M175" s="1369"/>
      <c r="N175" s="1430"/>
      <c r="O175" s="1042" t="s">
        <v>525</v>
      </c>
      <c r="P175" s="1073">
        <f>X175</f>
        <v>24.939999999999998</v>
      </c>
      <c r="Q175" s="1127">
        <f>Y175</f>
        <v>21</v>
      </c>
      <c r="R175" s="9"/>
      <c r="S175" s="1042" t="s">
        <v>68</v>
      </c>
      <c r="T175" s="1043">
        <f>F179+I176</f>
        <v>1.1000000000000001</v>
      </c>
      <c r="U175" s="1113">
        <f>G179+J176</f>
        <v>1.1000000000000001</v>
      </c>
      <c r="V175" s="9"/>
      <c r="W175" s="1049" t="s">
        <v>526</v>
      </c>
      <c r="X175" s="1084">
        <f>SUM(X173:X174)</f>
        <v>24.939999999999998</v>
      </c>
      <c r="Y175" s="1169">
        <f>SUM(Y173:Y174)</f>
        <v>21</v>
      </c>
      <c r="AA175" s="170"/>
      <c r="AB175" s="1096"/>
      <c r="AC175" s="217"/>
      <c r="AD175" s="1105"/>
      <c r="AE175" s="217"/>
      <c r="AF175" s="167"/>
      <c r="AG175" s="153"/>
      <c r="AH175" s="1105"/>
      <c r="AI175" s="153"/>
      <c r="AJ175" s="153"/>
      <c r="AK175" s="1539"/>
      <c r="AL175" s="298"/>
      <c r="AM175" s="289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53"/>
      <c r="AX175" s="153"/>
      <c r="AY175" s="153"/>
      <c r="AZ175" s="167"/>
      <c r="BA175" s="167"/>
      <c r="BB175" s="167"/>
      <c r="BC175" s="167"/>
      <c r="BD175" s="186"/>
      <c r="BE175" s="153"/>
      <c r="BF175" s="148"/>
      <c r="BG175" s="167"/>
      <c r="BH175" s="167"/>
      <c r="BI175" s="167"/>
      <c r="BJ175" s="167"/>
    </row>
    <row r="176" spans="1:62" ht="15" thickBot="1">
      <c r="B176" s="156"/>
      <c r="C176" s="159"/>
      <c r="D176" s="167"/>
      <c r="E176" s="1344" t="s">
        <v>509</v>
      </c>
      <c r="F176" s="982"/>
      <c r="G176" s="982"/>
      <c r="H176" s="512" t="s">
        <v>68</v>
      </c>
      <c r="I176" s="550">
        <v>0.7</v>
      </c>
      <c r="J176" s="555">
        <v>0.7</v>
      </c>
      <c r="K176" s="1622" t="s">
        <v>611</v>
      </c>
      <c r="L176" s="196"/>
      <c r="M176" s="179"/>
      <c r="N176" s="1430"/>
      <c r="O176" s="1042" t="s">
        <v>654</v>
      </c>
      <c r="P176" s="1054">
        <f>L178</f>
        <v>100</v>
      </c>
      <c r="Q176" s="1119">
        <f>D175</f>
        <v>100</v>
      </c>
      <c r="R176" s="9"/>
      <c r="S176" s="598" t="s">
        <v>201</v>
      </c>
      <c r="T176" s="1342">
        <f>F172</f>
        <v>0.5</v>
      </c>
      <c r="U176" s="521">
        <f>G172</f>
        <v>0.5</v>
      </c>
      <c r="V176" s="9"/>
      <c r="W176" s="1184"/>
      <c r="X176" s="1125"/>
      <c r="Y176" s="1099"/>
      <c r="AA176" s="275"/>
      <c r="AB176" s="1098"/>
      <c r="AC176" s="153"/>
      <c r="AD176" s="167"/>
      <c r="AE176" s="217"/>
      <c r="AF176" s="1105"/>
      <c r="AG176" s="167"/>
      <c r="AH176" s="167"/>
      <c r="AI176" s="153"/>
      <c r="AJ176" s="153"/>
      <c r="AK176" s="186"/>
      <c r="AL176" s="296"/>
      <c r="AM176" s="153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70"/>
      <c r="AX176" s="170"/>
      <c r="AY176" s="153"/>
      <c r="AZ176" s="167"/>
      <c r="BA176" s="167"/>
      <c r="BB176" s="167"/>
      <c r="BC176" s="167"/>
      <c r="BD176" s="167"/>
      <c r="BE176" s="185"/>
      <c r="BF176" s="167"/>
      <c r="BG176" s="167"/>
      <c r="BH176" s="167"/>
      <c r="BI176" s="167"/>
      <c r="BJ176" s="167"/>
    </row>
    <row r="177" spans="2:62" ht="16.2" thickBot="1">
      <c r="B177" s="156"/>
      <c r="C177" s="159"/>
      <c r="D177" s="167"/>
      <c r="E177" s="512" t="s">
        <v>458</v>
      </c>
      <c r="F177" s="584">
        <v>9.6</v>
      </c>
      <c r="G177" s="985">
        <v>8</v>
      </c>
      <c r="H177" s="1577" t="s">
        <v>98</v>
      </c>
      <c r="I177" s="557">
        <v>6.7</v>
      </c>
      <c r="J177" s="569">
        <v>6.7</v>
      </c>
      <c r="K177" s="460" t="s">
        <v>133</v>
      </c>
      <c r="L177" s="285" t="s">
        <v>134</v>
      </c>
      <c r="M177" s="286" t="s">
        <v>135</v>
      </c>
      <c r="N177" s="1430"/>
      <c r="O177" s="516" t="s">
        <v>318</v>
      </c>
      <c r="P177" s="1054">
        <f>I171+F182</f>
        <v>87.781999999999996</v>
      </c>
      <c r="Q177" s="1143">
        <f>J171+G182</f>
        <v>50.9</v>
      </c>
      <c r="R177" s="9"/>
      <c r="S177" s="989" t="s">
        <v>547</v>
      </c>
      <c r="T177" s="1056">
        <f>F180</f>
        <v>8.0000000000000002E-3</v>
      </c>
      <c r="U177" s="1113">
        <f>G180</f>
        <v>8.0000000000000002E-3</v>
      </c>
      <c r="V177" s="9"/>
      <c r="AA177" s="153"/>
      <c r="AB177" s="1096"/>
      <c r="AC177" s="1511"/>
      <c r="AD177" s="167"/>
      <c r="AE177" s="217"/>
      <c r="AF177" s="167"/>
      <c r="AG177" s="153"/>
      <c r="AH177" s="167"/>
      <c r="AI177" s="153"/>
      <c r="AJ177" s="186"/>
      <c r="AK177" s="153"/>
      <c r="AL177" s="13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70"/>
      <c r="AX177" s="1509"/>
      <c r="AY177" s="167"/>
      <c r="AZ177" s="167"/>
      <c r="BA177" s="167"/>
      <c r="BB177" s="167"/>
      <c r="BC177" s="167"/>
      <c r="BD177" s="193"/>
      <c r="BE177" s="153"/>
      <c r="BF177" s="148"/>
      <c r="BG177" s="167"/>
      <c r="BH177" s="167"/>
      <c r="BI177" s="167"/>
      <c r="BJ177" s="167"/>
    </row>
    <row r="178" spans="2:62">
      <c r="B178" s="156"/>
      <c r="C178" s="159"/>
      <c r="D178" s="167"/>
      <c r="E178" s="513" t="s">
        <v>98</v>
      </c>
      <c r="F178" s="584">
        <v>4</v>
      </c>
      <c r="G178" s="985">
        <v>4</v>
      </c>
      <c r="H178" s="1578"/>
      <c r="I178" s="1574"/>
      <c r="J178" s="1426"/>
      <c r="K178" s="227" t="s">
        <v>653</v>
      </c>
      <c r="L178" s="1667">
        <v>100</v>
      </c>
      <c r="M178" s="237">
        <v>100</v>
      </c>
      <c r="N178" s="1430"/>
      <c r="O178" s="1042" t="s">
        <v>75</v>
      </c>
      <c r="P178" s="1054">
        <f>I175+L173+F175</f>
        <v>230.8</v>
      </c>
      <c r="Q178" s="1127">
        <f>J175+M173+G175</f>
        <v>230.8</v>
      </c>
      <c r="R178" s="9"/>
      <c r="S178" s="1077" t="s">
        <v>538</v>
      </c>
      <c r="T178" s="1078" t="s">
        <v>539</v>
      </c>
      <c r="U178" s="1079" t="s">
        <v>540</v>
      </c>
      <c r="V178" s="9"/>
      <c r="AA178" s="153"/>
      <c r="AB178" s="1103"/>
      <c r="AC178" s="1519"/>
      <c r="AD178" s="167"/>
      <c r="AE178" s="153"/>
      <c r="AF178" s="1261"/>
      <c r="AG178" s="167"/>
      <c r="AH178" s="1105"/>
      <c r="AI178" s="167"/>
      <c r="AJ178" s="310"/>
      <c r="AK178" s="153"/>
      <c r="AL178" s="13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202"/>
      <c r="BE178" s="153"/>
      <c r="BF178" s="166"/>
      <c r="BG178" s="167"/>
      <c r="BH178" s="167"/>
      <c r="BI178" s="167"/>
      <c r="BJ178" s="167"/>
    </row>
    <row r="179" spans="2:62" ht="15.6">
      <c r="B179" s="156"/>
      <c r="C179" s="159"/>
      <c r="D179" s="167"/>
      <c r="E179" s="513" t="s">
        <v>99</v>
      </c>
      <c r="F179" s="926">
        <v>0.4</v>
      </c>
      <c r="G179" s="1573">
        <v>0.4</v>
      </c>
      <c r="H179" s="424"/>
      <c r="I179" s="290"/>
      <c r="J179" s="1579"/>
      <c r="K179" s="156"/>
      <c r="L179" s="167"/>
      <c r="M179" s="155"/>
      <c r="N179" s="1430"/>
      <c r="O179" s="516" t="s">
        <v>253</v>
      </c>
      <c r="P179" s="1054">
        <f>I173</f>
        <v>15.63</v>
      </c>
      <c r="Q179" s="1113">
        <f>J173</f>
        <v>15</v>
      </c>
      <c r="R179" s="9"/>
      <c r="S179" s="1180" t="s">
        <v>552</v>
      </c>
      <c r="T179" s="1081">
        <f>U179/1000/0.04</f>
        <v>0.1</v>
      </c>
      <c r="U179" s="1181">
        <f>G174</f>
        <v>4</v>
      </c>
      <c r="V179" s="9"/>
      <c r="W179" s="1184"/>
      <c r="X179" s="1125"/>
      <c r="Y179" s="1061"/>
      <c r="AA179" s="1694"/>
      <c r="AB179" s="1098"/>
      <c r="AC179" s="167"/>
      <c r="AD179" s="1105"/>
      <c r="AE179" s="153"/>
      <c r="AF179" s="1106"/>
      <c r="AG179" s="153"/>
      <c r="AH179" s="1106"/>
      <c r="AI179" s="153"/>
      <c r="AJ179" s="167"/>
      <c r="AK179" s="167"/>
      <c r="AL179" s="167"/>
      <c r="AM179" s="167"/>
      <c r="AN179" s="167"/>
      <c r="AO179" s="167"/>
      <c r="AP179" s="186"/>
      <c r="AQ179" s="167"/>
      <c r="AR179" s="167"/>
      <c r="AS179" s="167"/>
      <c r="AT179" s="167"/>
      <c r="AU179" s="167"/>
      <c r="AV179" s="167"/>
      <c r="AW179" s="167"/>
      <c r="AX179" s="177"/>
      <c r="AY179" s="167"/>
      <c r="AZ179" s="167"/>
      <c r="BA179" s="167"/>
      <c r="BB179" s="167"/>
      <c r="BC179" s="167"/>
      <c r="BD179" s="167"/>
      <c r="BE179" s="181"/>
      <c r="BF179" s="167"/>
      <c r="BG179" s="167"/>
      <c r="BH179" s="167"/>
      <c r="BI179" s="167"/>
      <c r="BJ179" s="167"/>
    </row>
    <row r="180" spans="2:62" ht="15" thickBot="1">
      <c r="B180" s="156"/>
      <c r="C180" s="159"/>
      <c r="D180" s="167"/>
      <c r="E180" s="513" t="s">
        <v>455</v>
      </c>
      <c r="F180" s="577">
        <v>8.0000000000000002E-3</v>
      </c>
      <c r="G180" s="878">
        <v>8.0000000000000002E-3</v>
      </c>
      <c r="H180" s="1580"/>
      <c r="I180" s="166"/>
      <c r="J180" s="1581"/>
      <c r="K180" s="156"/>
      <c r="L180" s="167"/>
      <c r="M180" s="155"/>
      <c r="N180" s="1430"/>
      <c r="O180" s="1071" t="s">
        <v>98</v>
      </c>
      <c r="P180" s="1056">
        <f>F178+I177</f>
        <v>10.7</v>
      </c>
      <c r="Q180" s="1146">
        <f>J177+G178</f>
        <v>10.7</v>
      </c>
      <c r="R180" s="9"/>
      <c r="S180" s="1180" t="s">
        <v>542</v>
      </c>
      <c r="T180" s="1081">
        <f>U180/1000/0.04</f>
        <v>2.2249999999999996</v>
      </c>
      <c r="U180" s="1181">
        <f>J174</f>
        <v>89</v>
      </c>
      <c r="V180" s="9"/>
      <c r="W180" s="9"/>
      <c r="X180" s="9"/>
      <c r="Y180" s="67"/>
      <c r="AA180" s="250"/>
      <c r="AB180" s="1098"/>
      <c r="AC180" s="167"/>
      <c r="AD180" s="1105"/>
      <c r="AE180" s="280"/>
      <c r="AF180" s="1105"/>
      <c r="AG180" s="137"/>
      <c r="AH180" s="1105"/>
      <c r="AI180" s="167"/>
      <c r="AJ180" s="167"/>
      <c r="AK180" s="167"/>
      <c r="AL180" s="167"/>
      <c r="AM180" s="400"/>
      <c r="AN180" s="167"/>
      <c r="AO180" s="167"/>
      <c r="AP180" s="186"/>
      <c r="AQ180" s="167"/>
      <c r="AR180" s="167"/>
      <c r="AS180" s="167"/>
      <c r="AT180" s="167"/>
      <c r="AU180" s="167"/>
      <c r="AV180" s="167"/>
      <c r="AW180" s="148"/>
      <c r="AX180" s="167"/>
      <c r="AY180" s="167"/>
      <c r="AZ180" s="167"/>
      <c r="BA180" s="167"/>
      <c r="BB180" s="167"/>
      <c r="BC180" s="167"/>
      <c r="BD180" s="186"/>
      <c r="BE180" s="153"/>
      <c r="BF180" s="148"/>
      <c r="BG180" s="167"/>
      <c r="BH180" s="167"/>
      <c r="BI180" s="167"/>
      <c r="BJ180" s="167"/>
    </row>
    <row r="181" spans="2:62" ht="15" thickBot="1">
      <c r="B181" s="156"/>
      <c r="C181" s="159"/>
      <c r="D181" s="167"/>
      <c r="E181" s="556" t="s">
        <v>329</v>
      </c>
      <c r="F181" s="542">
        <v>190</v>
      </c>
      <c r="G181" s="1365">
        <v>190</v>
      </c>
      <c r="H181" s="156"/>
      <c r="I181" s="167"/>
      <c r="J181" s="155"/>
      <c r="K181" s="156"/>
      <c r="L181" s="167"/>
      <c r="M181" s="155"/>
      <c r="N181" s="1430"/>
      <c r="R181" s="30"/>
      <c r="S181" s="1182" t="s">
        <v>543</v>
      </c>
      <c r="T181" s="1082">
        <f>SUM(T179:T180)</f>
        <v>2.3249999999999997</v>
      </c>
      <c r="U181" s="1183">
        <f>SUM(U179:U180)</f>
        <v>93</v>
      </c>
      <c r="V181" s="30"/>
      <c r="W181" s="640" t="s">
        <v>97</v>
      </c>
      <c r="X181" s="1178">
        <f>F181+L174</f>
        <v>210</v>
      </c>
      <c r="Y181" s="1148">
        <f>G181+M174</f>
        <v>210</v>
      </c>
      <c r="AA181" s="164"/>
      <c r="AB181" s="167"/>
      <c r="AC181" s="217"/>
      <c r="AD181" s="167"/>
      <c r="AE181" s="217"/>
      <c r="AF181" s="1105"/>
      <c r="AG181" s="164"/>
      <c r="AH181" s="1105"/>
      <c r="AI181" s="167"/>
      <c r="AJ181" s="400"/>
      <c r="AK181" s="290"/>
      <c r="AL181" s="284"/>
      <c r="AM181" s="167"/>
      <c r="AN181" s="167"/>
      <c r="AO181" s="167"/>
      <c r="AP181" s="190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309"/>
      <c r="BE181" s="153"/>
      <c r="BF181" s="148"/>
      <c r="BG181" s="167"/>
      <c r="BH181" s="167"/>
      <c r="BI181" s="167"/>
      <c r="BJ181" s="167"/>
    </row>
    <row r="182" spans="2:62" ht="15" thickBot="1">
      <c r="B182" s="157"/>
      <c r="C182" s="364"/>
      <c r="D182" s="165"/>
      <c r="E182" s="528" t="s">
        <v>590</v>
      </c>
      <c r="F182" s="1639">
        <v>5.89</v>
      </c>
      <c r="G182" s="1668">
        <v>5</v>
      </c>
      <c r="H182" s="157"/>
      <c r="I182" s="165"/>
      <c r="J182" s="158"/>
      <c r="K182" s="157"/>
      <c r="L182" s="165"/>
      <c r="M182" s="158"/>
      <c r="N182" s="1678"/>
      <c r="AA182" s="164"/>
      <c r="AB182" s="1098"/>
      <c r="AC182" s="217"/>
      <c r="AD182" s="167"/>
      <c r="AE182" s="217"/>
      <c r="AF182" s="1105"/>
      <c r="AG182" s="164"/>
      <c r="AH182" s="1105"/>
      <c r="AI182" s="167"/>
      <c r="AJ182" s="239"/>
      <c r="AK182" s="239"/>
      <c r="AL182" s="239"/>
      <c r="AM182" s="239"/>
      <c r="AN182" s="239"/>
      <c r="AO182" s="239"/>
      <c r="AP182" s="239"/>
      <c r="AQ182" s="167"/>
      <c r="AR182" s="239"/>
      <c r="AS182" s="167"/>
      <c r="AT182" s="166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88"/>
      <c r="BE182" s="153"/>
      <c r="BF182" s="148"/>
      <c r="BG182" s="167"/>
      <c r="BH182" s="167"/>
      <c r="BI182" s="167"/>
      <c r="BJ182" s="167"/>
    </row>
    <row r="183" spans="2:62">
      <c r="C183" s="213"/>
      <c r="D183" s="126"/>
      <c r="E183" s="126"/>
      <c r="F183" s="126"/>
      <c r="G183" s="126"/>
      <c r="H183" s="167"/>
      <c r="I183" s="167"/>
      <c r="J183" s="167"/>
      <c r="K183" s="126"/>
      <c r="L183" s="126"/>
      <c r="M183" s="126"/>
      <c r="N183" s="1430"/>
      <c r="AA183" s="170"/>
      <c r="AB183" s="1099"/>
      <c r="AC183" s="217"/>
      <c r="AD183" s="167"/>
      <c r="AE183" s="217"/>
      <c r="AF183" s="167"/>
      <c r="AG183" s="164"/>
      <c r="AH183" s="1105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520"/>
      <c r="AS183" s="167"/>
      <c r="AT183" s="148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97"/>
      <c r="BE183" s="181"/>
      <c r="BF183" s="166"/>
      <c r="BG183" s="167"/>
      <c r="BH183" s="167"/>
      <c r="BI183" s="167"/>
      <c r="BJ183" s="167"/>
    </row>
    <row r="184" spans="2:62">
      <c r="C184" s="213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00"/>
      <c r="P184" s="7"/>
      <c r="Q184" s="139"/>
      <c r="AA184" s="170"/>
      <c r="AB184" s="1100"/>
      <c r="AC184" s="217"/>
      <c r="AD184" s="1105"/>
      <c r="AE184" s="217"/>
      <c r="AF184" s="1105"/>
      <c r="AG184" s="153"/>
      <c r="AH184" s="1105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520"/>
      <c r="AS184" s="167"/>
      <c r="AT184" s="148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87"/>
      <c r="BE184" s="153"/>
      <c r="BF184" s="148"/>
      <c r="BG184" s="167"/>
      <c r="BH184" s="167"/>
      <c r="BI184" s="167"/>
      <c r="BJ184" s="167"/>
    </row>
    <row r="185" spans="2:62" ht="13.5" customHeight="1">
      <c r="B185" s="909" t="s">
        <v>203</v>
      </c>
      <c r="C185" s="213"/>
      <c r="D185" s="126"/>
      <c r="E185" s="126"/>
      <c r="F185" s="209" t="s">
        <v>262</v>
      </c>
      <c r="G185" s="126"/>
      <c r="H185" s="126"/>
      <c r="I185" s="126"/>
      <c r="J185" s="126"/>
      <c r="K185" s="126"/>
      <c r="L185" s="126"/>
      <c r="M185" s="126"/>
      <c r="N185" s="1430"/>
      <c r="AA185" s="164"/>
      <c r="AB185" s="167"/>
      <c r="AC185" s="217"/>
      <c r="AD185" s="1105"/>
      <c r="AE185" s="217"/>
      <c r="AF185" s="167"/>
      <c r="AG185" s="153"/>
      <c r="AH185" s="1105"/>
      <c r="AI185" s="167"/>
      <c r="AJ185" s="167"/>
      <c r="AK185" s="167"/>
      <c r="AL185" s="167"/>
      <c r="AM185" s="167"/>
      <c r="AN185" s="167"/>
      <c r="AO185" s="167"/>
      <c r="AP185" s="540"/>
      <c r="AQ185" s="273"/>
      <c r="AR185" s="1520"/>
      <c r="AS185" s="167"/>
      <c r="AT185" s="167"/>
      <c r="AU185" s="148"/>
      <c r="AV185" s="153"/>
      <c r="AW185" s="167"/>
      <c r="AX185" s="167"/>
      <c r="AY185" s="167"/>
      <c r="AZ185" s="167"/>
      <c r="BA185" s="167"/>
      <c r="BB185" s="167"/>
      <c r="BC185" s="167"/>
      <c r="BD185" s="310"/>
      <c r="BE185" s="153"/>
      <c r="BF185" s="148"/>
      <c r="BG185" s="167"/>
      <c r="BH185" s="167"/>
      <c r="BI185" s="167"/>
      <c r="BJ185" s="167"/>
    </row>
    <row r="186" spans="2:62" ht="15.75" customHeight="1">
      <c r="C186" s="213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430"/>
      <c r="AA186" s="170"/>
      <c r="AB186" s="1099"/>
      <c r="AC186" s="153"/>
      <c r="AD186" s="1120"/>
      <c r="AE186" s="217"/>
      <c r="AF186" s="1105"/>
      <c r="AG186" s="153"/>
      <c r="AH186" s="1105"/>
      <c r="AI186" s="167"/>
      <c r="AJ186" s="167"/>
      <c r="AK186" s="167"/>
      <c r="AL186" s="167"/>
      <c r="AM186" s="167"/>
      <c r="AN186" s="540"/>
      <c r="AO186" s="540"/>
      <c r="AP186" s="540"/>
      <c r="AQ186" s="167"/>
      <c r="AR186" s="1520"/>
      <c r="AS186" s="167"/>
      <c r="AT186" s="167"/>
      <c r="AU186" s="148"/>
      <c r="AV186" s="164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</row>
    <row r="187" spans="2:62">
      <c r="C187" s="1562" t="s">
        <v>435</v>
      </c>
      <c r="D187" s="126"/>
      <c r="E187" s="126"/>
      <c r="F187" s="126"/>
      <c r="G187" s="210"/>
      <c r="H187" s="210"/>
      <c r="I187" s="210"/>
      <c r="J187" s="126"/>
      <c r="K187" s="1633" t="s">
        <v>437</v>
      </c>
      <c r="L187" s="210"/>
      <c r="M187" s="126"/>
      <c r="N187" s="1430"/>
      <c r="O187" s="9"/>
      <c r="P187" s="9"/>
      <c r="Q187" s="9"/>
      <c r="R187" s="9"/>
      <c r="S187" s="9"/>
      <c r="T187" s="9"/>
      <c r="U187" s="9"/>
      <c r="V187" s="9"/>
      <c r="AA187" s="170"/>
      <c r="AB187" s="1099"/>
      <c r="AC187" s="217"/>
      <c r="AD187" s="167"/>
      <c r="AE187" s="217"/>
      <c r="AF187" s="167"/>
      <c r="AG187" s="153"/>
      <c r="AH187" s="1105"/>
      <c r="AI187" s="167"/>
      <c r="AJ187" s="167"/>
      <c r="AK187" s="167"/>
      <c r="AL187" s="167"/>
      <c r="AM187" s="167"/>
      <c r="AN187" s="540"/>
      <c r="AO187" s="540"/>
      <c r="AP187" s="540"/>
      <c r="AQ187" s="167"/>
      <c r="AR187" s="1520"/>
      <c r="AS187" s="167"/>
      <c r="AT187" s="167"/>
      <c r="AU187" s="148"/>
      <c r="AV187" s="167"/>
      <c r="AW187" s="167"/>
      <c r="AX187" s="221"/>
      <c r="AY187" s="221"/>
      <c r="AZ187" s="167"/>
      <c r="BA187" s="167"/>
      <c r="BB187" s="167"/>
      <c r="BC187" s="167"/>
      <c r="BD187" s="186"/>
      <c r="BE187" s="177"/>
      <c r="BF187" s="177"/>
      <c r="BG187" s="167"/>
      <c r="BH187" s="167"/>
      <c r="BI187" s="167"/>
      <c r="BJ187" s="167"/>
    </row>
    <row r="188" spans="2:62">
      <c r="C188" s="213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430"/>
      <c r="AA188" s="170"/>
      <c r="AB188" s="1099"/>
      <c r="AC188" s="217"/>
      <c r="AD188" s="167"/>
      <c r="AE188" s="217"/>
      <c r="AF188" s="167"/>
      <c r="AG188" s="153"/>
      <c r="AH188" s="1105"/>
      <c r="AI188" s="167"/>
      <c r="AJ188" s="167"/>
      <c r="AK188" s="167"/>
      <c r="AL188" s="167"/>
      <c r="AM188" s="167"/>
      <c r="AN188" s="540"/>
      <c r="AO188" s="540"/>
      <c r="AP188" s="540"/>
      <c r="AQ188" s="167"/>
      <c r="AR188" s="1520"/>
      <c r="AS188" s="167"/>
      <c r="AT188" s="167"/>
      <c r="AU188" s="148"/>
      <c r="AV188" s="167"/>
      <c r="AW188" s="167"/>
      <c r="AX188" s="221"/>
      <c r="AY188" s="221"/>
      <c r="AZ188" s="167"/>
      <c r="BA188" s="167"/>
      <c r="BB188" s="167"/>
      <c r="BC188" s="167"/>
      <c r="BD188" s="186"/>
      <c r="BE188" s="153"/>
      <c r="BF188" s="148"/>
      <c r="BG188" s="167"/>
      <c r="BH188" s="167"/>
      <c r="BI188" s="167"/>
      <c r="BJ188" s="167"/>
    </row>
    <row r="189" spans="2:62" ht="15.6">
      <c r="B189" s="2" t="s">
        <v>132</v>
      </c>
      <c r="C189" s="210"/>
      <c r="D189" s="1634"/>
      <c r="E189" s="126"/>
      <c r="F189" s="219" t="s">
        <v>467</v>
      </c>
      <c r="G189" s="126"/>
      <c r="H189" s="126"/>
      <c r="I189" s="212">
        <v>0.35</v>
      </c>
      <c r="J189" s="126"/>
      <c r="K189" s="126" t="s">
        <v>268</v>
      </c>
      <c r="L189" s="126"/>
      <c r="M189" s="126"/>
      <c r="N189" s="1430"/>
      <c r="AA189" s="170"/>
      <c r="AB189" s="167"/>
      <c r="AC189" s="178"/>
      <c r="AD189" s="1105"/>
      <c r="AE189" s="217"/>
      <c r="AF189" s="1105"/>
      <c r="AG189" s="153"/>
      <c r="AH189" s="1105"/>
      <c r="AI189" s="167"/>
      <c r="AJ189" s="167"/>
      <c r="AK189" s="167"/>
      <c r="AL189" s="167"/>
      <c r="AM189" s="167"/>
      <c r="AN189" s="167"/>
      <c r="AO189" s="167"/>
      <c r="AP189" s="188"/>
      <c r="AQ189" s="167"/>
      <c r="AR189" s="192"/>
      <c r="AS189" s="185"/>
      <c r="AT189" s="167"/>
      <c r="AU189" s="153"/>
      <c r="AV189" s="153"/>
      <c r="AW189" s="167"/>
      <c r="AX189" s="221"/>
      <c r="AY189" s="221"/>
      <c r="AZ189" s="167"/>
      <c r="BA189" s="167"/>
      <c r="BB189" s="167"/>
      <c r="BC189" s="167"/>
      <c r="BD189" s="167"/>
      <c r="BE189" s="185"/>
      <c r="BF189" s="167"/>
      <c r="BG189" s="167"/>
      <c r="BH189" s="167"/>
      <c r="BI189" s="167"/>
      <c r="BJ189" s="167"/>
    </row>
    <row r="190" spans="2:62" ht="15" thickBot="1">
      <c r="C190" s="213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430"/>
      <c r="AA190" s="170"/>
      <c r="AB190" s="167"/>
      <c r="AC190" s="217"/>
      <c r="AD190" s="1105"/>
      <c r="AE190" s="217"/>
      <c r="AF190" s="1105"/>
      <c r="AG190" s="153"/>
      <c r="AH190" s="1105"/>
      <c r="AI190" s="167"/>
      <c r="AJ190" s="186"/>
      <c r="AK190" s="177"/>
      <c r="AL190" s="177"/>
      <c r="AM190" s="167"/>
      <c r="AN190" s="167"/>
      <c r="AO190" s="167"/>
      <c r="AP190" s="186"/>
      <c r="AQ190" s="167"/>
      <c r="AR190" s="186"/>
      <c r="AS190" s="153"/>
      <c r="AT190" s="148"/>
      <c r="AU190" s="153"/>
      <c r="AV190" s="153"/>
      <c r="AW190" s="167"/>
      <c r="AX190" s="153"/>
      <c r="AY190" s="153"/>
      <c r="AZ190" s="167"/>
      <c r="BA190" s="167"/>
      <c r="BB190" s="167"/>
      <c r="BC190" s="167"/>
      <c r="BD190" s="167"/>
      <c r="BE190" s="185"/>
      <c r="BF190" s="167"/>
      <c r="BG190" s="167"/>
      <c r="BH190" s="167"/>
      <c r="BI190" s="167"/>
      <c r="BJ190" s="167"/>
    </row>
    <row r="191" spans="2:62" ht="15" thickBot="1">
      <c r="B191" s="214" t="s">
        <v>2</v>
      </c>
      <c r="C191" s="176" t="s">
        <v>3</v>
      </c>
      <c r="D191" s="276" t="s">
        <v>4</v>
      </c>
      <c r="E191" s="216" t="s">
        <v>76</v>
      </c>
      <c r="F191" s="180"/>
      <c r="G191" s="180"/>
      <c r="H191" s="180"/>
      <c r="I191" s="180"/>
      <c r="J191" s="180"/>
      <c r="K191" s="180"/>
      <c r="L191" s="180"/>
      <c r="M191" s="175"/>
      <c r="N191" s="1430"/>
      <c r="AA191" s="170"/>
      <c r="AB191" s="1096"/>
      <c r="AC191" s="292"/>
      <c r="AD191" s="1105"/>
      <c r="AE191" s="217"/>
      <c r="AF191" s="1105"/>
      <c r="AG191" s="153"/>
      <c r="AH191" s="1105"/>
      <c r="AI191" s="167"/>
      <c r="AJ191" s="186"/>
      <c r="AK191" s="153"/>
      <c r="AL191" s="148"/>
      <c r="AM191" s="167"/>
      <c r="AN191" s="167"/>
      <c r="AO191" s="167"/>
      <c r="AP191" s="186"/>
      <c r="AQ191" s="167"/>
      <c r="AR191" s="186"/>
      <c r="AS191" s="185"/>
      <c r="AT191" s="148"/>
      <c r="AU191" s="265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85"/>
      <c r="BF191" s="167"/>
      <c r="BG191" s="167"/>
      <c r="BH191" s="167"/>
      <c r="BI191" s="167"/>
      <c r="BJ191" s="167"/>
    </row>
    <row r="192" spans="2:62" ht="16.2" thickBot="1">
      <c r="B192" s="184" t="s">
        <v>5</v>
      </c>
      <c r="C192" s="217"/>
      <c r="D192" s="277" t="s">
        <v>77</v>
      </c>
      <c r="E192" s="156"/>
      <c r="F192" s="167"/>
      <c r="G192" s="167"/>
      <c r="H192" s="167"/>
      <c r="I192" s="167"/>
      <c r="J192" s="167"/>
      <c r="K192" s="167"/>
      <c r="L192" s="167"/>
      <c r="M192" s="155"/>
      <c r="N192" s="1430"/>
      <c r="O192" s="1031" t="s">
        <v>217</v>
      </c>
      <c r="P192" s="1032"/>
      <c r="Q192" s="1032"/>
      <c r="R192" s="930"/>
      <c r="S192" s="36"/>
      <c r="T192" s="36"/>
      <c r="U192" s="36"/>
      <c r="V192" s="36"/>
      <c r="W192" s="36"/>
      <c r="X192" s="36"/>
      <c r="Y192" s="40"/>
      <c r="AA192" s="170"/>
      <c r="AB192" s="167"/>
      <c r="AC192" s="217"/>
      <c r="AD192" s="167"/>
      <c r="AE192" s="217"/>
      <c r="AF192" s="167"/>
      <c r="AG192" s="222"/>
      <c r="AH192" s="1105"/>
      <c r="AI192" s="167"/>
      <c r="AJ192" s="190"/>
      <c r="AK192" s="153"/>
      <c r="AL192" s="148"/>
      <c r="AM192" s="167"/>
      <c r="AN192" s="167"/>
      <c r="AO192" s="167"/>
      <c r="AP192" s="188"/>
      <c r="AQ192" s="202"/>
      <c r="AR192" s="181"/>
      <c r="AS192" s="136"/>
      <c r="AT192" s="185"/>
      <c r="AU192" s="153"/>
      <c r="AV192" s="148"/>
      <c r="AW192" s="167"/>
      <c r="AX192" s="167"/>
      <c r="AY192" s="167"/>
      <c r="AZ192" s="167"/>
      <c r="BA192" s="167"/>
      <c r="BB192" s="167"/>
      <c r="BC192" s="167"/>
      <c r="BD192" s="167"/>
      <c r="BE192" s="185"/>
      <c r="BF192" s="167"/>
      <c r="BG192" s="167"/>
      <c r="BH192" s="167"/>
      <c r="BI192" s="167"/>
      <c r="BJ192" s="167"/>
    </row>
    <row r="193" spans="1:62" ht="16.2" thickBot="1">
      <c r="B193" s="944" t="s">
        <v>470</v>
      </c>
      <c r="C193" s="180"/>
      <c r="D193" s="175"/>
      <c r="E193" s="981" t="s">
        <v>288</v>
      </c>
      <c r="F193" s="196"/>
      <c r="G193" s="179"/>
      <c r="H193" s="1897" t="s">
        <v>669</v>
      </c>
      <c r="I193" s="196"/>
      <c r="J193" s="179"/>
      <c r="K193" s="368" t="s">
        <v>482</v>
      </c>
      <c r="L193" s="180"/>
      <c r="M193" s="175"/>
      <c r="N193" s="1430"/>
      <c r="O193" s="1033" t="s">
        <v>133</v>
      </c>
      <c r="P193" s="1034" t="s">
        <v>134</v>
      </c>
      <c r="Q193" s="1035" t="s">
        <v>135</v>
      </c>
      <c r="R193" s="64"/>
      <c r="S193" s="1036" t="s">
        <v>133</v>
      </c>
      <c r="T193" s="1036" t="s">
        <v>134</v>
      </c>
      <c r="U193" s="1037" t="s">
        <v>135</v>
      </c>
      <c r="V193" s="64"/>
      <c r="W193" s="1036" t="s">
        <v>133</v>
      </c>
      <c r="X193" s="1036" t="s">
        <v>134</v>
      </c>
      <c r="Y193" s="1037" t="s">
        <v>135</v>
      </c>
      <c r="AA193" s="170"/>
      <c r="AB193" s="1096"/>
      <c r="AC193" s="217"/>
      <c r="AD193" s="1120"/>
      <c r="AE193" s="217"/>
      <c r="AF193" s="1105"/>
      <c r="AG193" s="167"/>
      <c r="AH193" s="1105"/>
      <c r="AI193" s="1501"/>
      <c r="AJ193" s="190"/>
      <c r="AK193" s="153"/>
      <c r="AL193" s="148"/>
      <c r="AM193" s="167"/>
      <c r="AN193" s="167"/>
      <c r="AO193" s="167"/>
      <c r="AP193" s="167"/>
      <c r="AQ193" s="167"/>
      <c r="AR193" s="186"/>
      <c r="AS193" s="153"/>
      <c r="AT193" s="186"/>
      <c r="AU193" s="153"/>
      <c r="AV193" s="148"/>
      <c r="AW193" s="167"/>
      <c r="AX193" s="167"/>
      <c r="AY193" s="167"/>
      <c r="AZ193" s="167"/>
      <c r="BA193" s="167"/>
      <c r="BB193" s="167"/>
      <c r="BC193" s="167"/>
      <c r="BD193" s="193"/>
      <c r="BE193" s="167"/>
      <c r="BF193" s="167"/>
      <c r="BG193" s="167"/>
      <c r="BH193" s="167"/>
      <c r="BI193" s="167"/>
      <c r="BJ193" s="167"/>
    </row>
    <row r="194" spans="1:62" ht="15" thickBot="1">
      <c r="B194" s="387" t="s">
        <v>183</v>
      </c>
      <c r="C194" s="359" t="s">
        <v>496</v>
      </c>
      <c r="D194" s="498">
        <v>200</v>
      </c>
      <c r="E194" s="427" t="s">
        <v>133</v>
      </c>
      <c r="F194" s="420" t="s">
        <v>134</v>
      </c>
      <c r="G194" s="421" t="s">
        <v>135</v>
      </c>
      <c r="H194" s="308" t="s">
        <v>133</v>
      </c>
      <c r="I194" s="285" t="s">
        <v>134</v>
      </c>
      <c r="J194" s="286" t="s">
        <v>135</v>
      </c>
      <c r="K194" s="369" t="s">
        <v>481</v>
      </c>
      <c r="L194" s="165"/>
      <c r="M194" s="158"/>
      <c r="N194" s="1430"/>
      <c r="O194" s="1038" t="s">
        <v>521</v>
      </c>
      <c r="P194" s="1039">
        <f>D202</f>
        <v>30</v>
      </c>
      <c r="Q194" s="1119">
        <f>D202</f>
        <v>30</v>
      </c>
      <c r="R194" s="9"/>
      <c r="S194" s="708" t="s">
        <v>75</v>
      </c>
      <c r="T194" s="1062">
        <f>F204+I198</f>
        <v>29.1</v>
      </c>
      <c r="U194" s="1133">
        <f>G204+J198</f>
        <v>29.1</v>
      </c>
      <c r="V194" s="9"/>
      <c r="W194" s="1072" t="s">
        <v>522</v>
      </c>
      <c r="X194" s="140"/>
      <c r="Y194" s="143"/>
      <c r="AA194" s="170"/>
      <c r="AB194" s="1096"/>
      <c r="AC194" s="217"/>
      <c r="AD194" s="1105"/>
      <c r="AE194" s="217"/>
      <c r="AF194" s="167"/>
      <c r="AG194" s="153"/>
      <c r="AH194" s="1105"/>
      <c r="AI194" s="1501"/>
      <c r="AJ194" s="186"/>
      <c r="AK194" s="181"/>
      <c r="AL194" s="192"/>
      <c r="AM194" s="167"/>
      <c r="AN194" s="167"/>
      <c r="AO194" s="167"/>
      <c r="AP194" s="167"/>
      <c r="AQ194" s="1696"/>
      <c r="AR194" s="167"/>
      <c r="AS194" s="167"/>
      <c r="AT194" s="166"/>
      <c r="AU194" s="153"/>
      <c r="AV194" s="148"/>
      <c r="AW194" s="167"/>
      <c r="AX194" s="167"/>
      <c r="AY194" s="167"/>
      <c r="AZ194" s="167"/>
      <c r="BA194" s="167"/>
      <c r="BB194" s="167"/>
      <c r="BC194" s="167"/>
      <c r="BD194" s="167"/>
      <c r="BE194" s="185"/>
      <c r="BF194" s="167"/>
      <c r="BG194" s="167"/>
      <c r="BH194" s="167"/>
      <c r="BI194" s="167"/>
      <c r="BJ194" s="167"/>
    </row>
    <row r="195" spans="1:62" ht="15" thickBot="1">
      <c r="B195" s="1865" t="s">
        <v>305</v>
      </c>
      <c r="C195" s="573" t="s">
        <v>531</v>
      </c>
      <c r="D195" s="1866">
        <v>60</v>
      </c>
      <c r="E195" s="471" t="s">
        <v>471</v>
      </c>
      <c r="F195" s="459">
        <v>53.4</v>
      </c>
      <c r="G195" s="462">
        <v>40</v>
      </c>
      <c r="H195" s="227" t="s">
        <v>100</v>
      </c>
      <c r="I195" s="226">
        <v>22.82</v>
      </c>
      <c r="J195" s="252">
        <v>19.399999999999999</v>
      </c>
      <c r="K195" s="412" t="s">
        <v>133</v>
      </c>
      <c r="L195" s="413" t="s">
        <v>134</v>
      </c>
      <c r="M195" s="414" t="s">
        <v>135</v>
      </c>
      <c r="N195" s="1680"/>
      <c r="O195" s="1042" t="s">
        <v>523</v>
      </c>
      <c r="P195" s="1043">
        <f>I197+D201</f>
        <v>65</v>
      </c>
      <c r="Q195" s="1126">
        <f>D201+J197</f>
        <v>65</v>
      </c>
      <c r="R195" s="9"/>
      <c r="S195" s="598" t="s">
        <v>85</v>
      </c>
      <c r="T195" s="1043">
        <f>L205</f>
        <v>7.5</v>
      </c>
      <c r="U195" s="1113">
        <f>M205</f>
        <v>7.5</v>
      </c>
      <c r="V195" s="9"/>
      <c r="W195" s="1045" t="s">
        <v>537</v>
      </c>
      <c r="X195" s="1073">
        <f>L201</f>
        <v>35</v>
      </c>
      <c r="Y195" s="1186">
        <f>M201</f>
        <v>22.76</v>
      </c>
      <c r="AA195" s="275"/>
      <c r="AB195" s="1098"/>
      <c r="AC195" s="217"/>
      <c r="AD195" s="167"/>
      <c r="AE195" s="217"/>
      <c r="AF195" s="167"/>
      <c r="AG195" s="167"/>
      <c r="AH195" s="1105"/>
      <c r="AI195" s="1501"/>
      <c r="AJ195" s="186"/>
      <c r="AK195" s="153"/>
      <c r="AL195" s="148"/>
      <c r="AM195" s="167"/>
      <c r="AN195" s="167"/>
      <c r="AO195" s="167"/>
      <c r="AP195" s="167"/>
      <c r="AQ195" s="1696"/>
      <c r="AR195" s="167"/>
      <c r="AS195" s="167"/>
      <c r="AT195" s="148"/>
      <c r="AU195" s="153"/>
      <c r="AV195" s="148"/>
      <c r="AW195" s="167"/>
      <c r="AX195" s="167"/>
      <c r="AY195" s="167"/>
      <c r="AZ195" s="167"/>
      <c r="BA195" s="167"/>
      <c r="BB195" s="167"/>
      <c r="BC195" s="167"/>
      <c r="BD195" s="187"/>
      <c r="BE195" s="153"/>
      <c r="BF195" s="148"/>
      <c r="BG195" s="167"/>
      <c r="BH195" s="167"/>
      <c r="BI195" s="167"/>
      <c r="BJ195" s="167"/>
    </row>
    <row r="196" spans="1:62">
      <c r="B196" s="474"/>
      <c r="C196" s="1891" t="s">
        <v>666</v>
      </c>
      <c r="D196" s="1867"/>
      <c r="E196" s="570" t="s">
        <v>115</v>
      </c>
      <c r="F196" s="550">
        <v>10</v>
      </c>
      <c r="G196" s="567">
        <v>8</v>
      </c>
      <c r="H196" s="512" t="s">
        <v>285</v>
      </c>
      <c r="I196" s="550">
        <v>61.87</v>
      </c>
      <c r="J196" s="548">
        <v>52.6</v>
      </c>
      <c r="K196" s="227" t="s">
        <v>471</v>
      </c>
      <c r="L196" s="226">
        <v>154.81</v>
      </c>
      <c r="M196" s="252">
        <v>115.6</v>
      </c>
      <c r="N196" s="1430"/>
      <c r="O196" s="1042" t="s">
        <v>95</v>
      </c>
      <c r="P196" s="1043">
        <f>F207+L206</f>
        <v>17.649999999999999</v>
      </c>
      <c r="Q196" s="1119">
        <f>M206+G207</f>
        <v>17.649999999999999</v>
      </c>
      <c r="R196" s="9"/>
      <c r="S196" s="598" t="s">
        <v>98</v>
      </c>
      <c r="T196" s="1043">
        <f>F198+F205+L199</f>
        <v>14.75</v>
      </c>
      <c r="U196" s="1113">
        <f>M199+G198+G205</f>
        <v>14.75</v>
      </c>
      <c r="V196" s="9"/>
      <c r="W196" s="1045" t="s">
        <v>118</v>
      </c>
      <c r="X196" s="1043">
        <f>L207</f>
        <v>3</v>
      </c>
      <c r="Y196" s="1144">
        <f>M207</f>
        <v>3</v>
      </c>
      <c r="AA196" s="153"/>
      <c r="AB196" s="1096"/>
      <c r="AC196" s="1511"/>
      <c r="AD196" s="1105"/>
      <c r="AE196" s="217"/>
      <c r="AF196" s="167"/>
      <c r="AG196" s="167"/>
      <c r="AH196" s="167"/>
      <c r="AI196" s="1501"/>
      <c r="AJ196" s="186"/>
      <c r="AK196" s="153"/>
      <c r="AL196" s="148"/>
      <c r="AM196" s="167"/>
      <c r="AN196" s="167"/>
      <c r="AO196" s="167"/>
      <c r="AP196" s="167"/>
      <c r="AQ196" s="400"/>
      <c r="AR196" s="290"/>
      <c r="AS196" s="284"/>
      <c r="AT196" s="148"/>
      <c r="AU196" s="170"/>
      <c r="AV196" s="171"/>
      <c r="AW196" s="167"/>
      <c r="AX196" s="167"/>
      <c r="AY196" s="167"/>
      <c r="AZ196" s="167"/>
      <c r="BA196" s="167"/>
      <c r="BB196" s="167"/>
      <c r="BC196" s="167"/>
      <c r="BD196" s="187"/>
      <c r="BE196" s="153"/>
      <c r="BF196" s="148"/>
      <c r="BG196" s="167"/>
      <c r="BH196" s="167"/>
      <c r="BI196" s="167"/>
      <c r="BJ196" s="167"/>
    </row>
    <row r="197" spans="1:62">
      <c r="B197" s="530" t="s">
        <v>483</v>
      </c>
      <c r="C197" s="1429" t="s">
        <v>669</v>
      </c>
      <c r="D197" s="1552">
        <v>90</v>
      </c>
      <c r="E197" s="570" t="s">
        <v>460</v>
      </c>
      <c r="F197" s="550">
        <v>9.6</v>
      </c>
      <c r="G197" s="567">
        <v>8</v>
      </c>
      <c r="H197" s="512" t="s">
        <v>94</v>
      </c>
      <c r="I197" s="550">
        <v>15</v>
      </c>
      <c r="J197" s="567">
        <v>15</v>
      </c>
      <c r="K197" s="512" t="s">
        <v>86</v>
      </c>
      <c r="L197" s="550">
        <v>8.4</v>
      </c>
      <c r="M197" s="551">
        <v>6</v>
      </c>
      <c r="N197" s="1430"/>
      <c r="O197" s="516" t="s">
        <v>60</v>
      </c>
      <c r="P197" s="1043">
        <f>F195+L196</f>
        <v>208.21</v>
      </c>
      <c r="Q197" s="1119">
        <f>M196+G195</f>
        <v>155.6</v>
      </c>
      <c r="R197" s="9"/>
      <c r="S197" s="598" t="s">
        <v>103</v>
      </c>
      <c r="T197" s="1043">
        <f>I203</f>
        <v>6</v>
      </c>
      <c r="U197" s="1113">
        <f>J203</f>
        <v>6</v>
      </c>
      <c r="V197" s="9"/>
      <c r="W197" s="1046" t="s">
        <v>101</v>
      </c>
      <c r="X197" s="1043">
        <f>F197+I199+L198</f>
        <v>27.599999999999998</v>
      </c>
      <c r="Y197" s="1145">
        <f>J199+G197+M198</f>
        <v>23</v>
      </c>
      <c r="AA197" s="153"/>
      <c r="AB197" s="1103"/>
      <c r="AC197" s="1519"/>
      <c r="AD197" s="1105"/>
      <c r="AE197" s="153"/>
      <c r="AF197" s="1106"/>
      <c r="AG197" s="167"/>
      <c r="AH197" s="1105"/>
      <c r="AI197" s="1501"/>
      <c r="AJ197" s="186"/>
      <c r="AK197" s="153"/>
      <c r="AL197" s="148"/>
      <c r="AM197" s="167"/>
      <c r="AN197" s="167"/>
      <c r="AO197" s="167"/>
      <c r="AP197" s="167"/>
      <c r="AQ197" s="153"/>
      <c r="AR197" s="178"/>
      <c r="AS197" s="257"/>
      <c r="AT197" s="148"/>
      <c r="AU197" s="170"/>
      <c r="AV197" s="171"/>
      <c r="AW197" s="167"/>
      <c r="AX197" s="167"/>
      <c r="AY197" s="167"/>
      <c r="AZ197" s="167"/>
      <c r="BA197" s="167"/>
      <c r="BB197" s="167"/>
      <c r="BC197" s="167"/>
      <c r="BD197" s="186"/>
      <c r="BE197" s="153"/>
      <c r="BF197" s="167"/>
      <c r="BG197" s="167"/>
      <c r="BH197" s="167"/>
      <c r="BI197" s="167"/>
      <c r="BJ197" s="167"/>
    </row>
    <row r="198" spans="1:62">
      <c r="B198" s="1909" t="s">
        <v>598</v>
      </c>
      <c r="C198" s="573" t="s">
        <v>482</v>
      </c>
      <c r="D198" s="682">
        <v>150</v>
      </c>
      <c r="E198" s="570" t="s">
        <v>98</v>
      </c>
      <c r="F198" s="550">
        <v>4</v>
      </c>
      <c r="G198" s="567">
        <v>4</v>
      </c>
      <c r="H198" s="512" t="s">
        <v>75</v>
      </c>
      <c r="I198" s="550">
        <v>4.9000000000000004</v>
      </c>
      <c r="J198" s="551">
        <v>4.9000000000000004</v>
      </c>
      <c r="K198" s="512" t="s">
        <v>458</v>
      </c>
      <c r="L198" s="550">
        <v>7.2</v>
      </c>
      <c r="M198" s="551">
        <v>6</v>
      </c>
      <c r="N198" s="1430"/>
      <c r="O198" s="1038" t="s">
        <v>525</v>
      </c>
      <c r="P198" s="1073">
        <f>X200</f>
        <v>147.12</v>
      </c>
      <c r="Q198" s="1127">
        <f>Y200</f>
        <v>122.76</v>
      </c>
      <c r="R198" s="9"/>
      <c r="S198" s="1083" t="s">
        <v>485</v>
      </c>
      <c r="T198" s="1086">
        <f>X206</f>
        <v>0.2</v>
      </c>
      <c r="U198" s="1113">
        <f>G206+J200</f>
        <v>8</v>
      </c>
      <c r="V198" s="9"/>
      <c r="W198" s="1046" t="s">
        <v>86</v>
      </c>
      <c r="X198" s="1043">
        <f>F196+L197</f>
        <v>18.399999999999999</v>
      </c>
      <c r="Y198" s="1144">
        <f>G196+M197</f>
        <v>14</v>
      </c>
      <c r="AA198" s="655"/>
      <c r="AB198" s="1098"/>
      <c r="AC198" s="167"/>
      <c r="AD198" s="1105"/>
      <c r="AE198" s="167"/>
      <c r="AF198" s="1105"/>
      <c r="AG198" s="167"/>
      <c r="AH198" s="1105"/>
      <c r="AI198" s="1501"/>
      <c r="AJ198" s="186"/>
      <c r="AK198" s="153"/>
      <c r="AL198" s="148"/>
      <c r="AM198" s="167"/>
      <c r="AN198" s="167"/>
      <c r="AO198" s="167"/>
      <c r="AP198" s="167"/>
      <c r="AQ198" s="504"/>
      <c r="AR198" s="181"/>
      <c r="AS198" s="261"/>
      <c r="AT198" s="148"/>
      <c r="AU198" s="167"/>
      <c r="AV198" s="153"/>
      <c r="AW198" s="167"/>
      <c r="AX198" s="167"/>
      <c r="AY198" s="167"/>
      <c r="AZ198" s="167"/>
      <c r="BA198" s="167"/>
      <c r="BB198" s="167"/>
      <c r="BC198" s="167"/>
      <c r="BD198" s="186"/>
      <c r="BE198" s="153"/>
      <c r="BF198" s="166"/>
      <c r="BG198" s="167"/>
      <c r="BH198" s="167"/>
      <c r="BI198" s="167"/>
      <c r="BJ198" s="167"/>
    </row>
    <row r="199" spans="1:62">
      <c r="B199" s="363" t="s">
        <v>13</v>
      </c>
      <c r="C199" s="361" t="s">
        <v>481</v>
      </c>
      <c r="D199" s="499"/>
      <c r="E199" s="576" t="s">
        <v>99</v>
      </c>
      <c r="F199" s="926">
        <v>0.4</v>
      </c>
      <c r="G199" s="927">
        <v>0.4</v>
      </c>
      <c r="H199" s="512" t="s">
        <v>458</v>
      </c>
      <c r="I199" s="550">
        <v>10.8</v>
      </c>
      <c r="J199" s="551">
        <v>9</v>
      </c>
      <c r="K199" s="512" t="s">
        <v>98</v>
      </c>
      <c r="L199" s="550">
        <v>9</v>
      </c>
      <c r="M199" s="567">
        <v>9</v>
      </c>
      <c r="N199" s="1430"/>
      <c r="O199" s="1038" t="s">
        <v>535</v>
      </c>
      <c r="P199" s="1062">
        <f>I208</f>
        <v>3</v>
      </c>
      <c r="Q199" s="1119">
        <f>J208</f>
        <v>2.5</v>
      </c>
      <c r="R199" s="9"/>
      <c r="S199" s="598" t="s">
        <v>65</v>
      </c>
      <c r="T199" s="1043">
        <f>I207</f>
        <v>9.6999999999999993</v>
      </c>
      <c r="U199" s="1113">
        <f>J207</f>
        <v>9.6999999999999993</v>
      </c>
      <c r="V199" s="9"/>
      <c r="W199" s="1046" t="s">
        <v>531</v>
      </c>
      <c r="X199" s="1054">
        <f>F211</f>
        <v>63.12</v>
      </c>
      <c r="Y199" s="1165">
        <f>G211</f>
        <v>60</v>
      </c>
      <c r="AA199" s="167"/>
      <c r="AB199" s="1098"/>
      <c r="AC199" s="1697"/>
      <c r="AD199" s="1105"/>
      <c r="AE199" s="167"/>
      <c r="AF199" s="1105"/>
      <c r="AG199" s="167"/>
      <c r="AH199" s="1105"/>
      <c r="AI199" s="1501"/>
      <c r="AJ199" s="186"/>
      <c r="AK199" s="153"/>
      <c r="AL199" s="148"/>
      <c r="AM199" s="167"/>
      <c r="AN199" s="167"/>
      <c r="AO199" s="167"/>
      <c r="AP199" s="167"/>
      <c r="AQ199" s="153"/>
      <c r="AR199" s="148"/>
      <c r="AS199" s="266"/>
      <c r="AT199" s="148"/>
      <c r="AU199" s="167"/>
      <c r="AV199" s="222"/>
      <c r="AW199" s="167"/>
      <c r="AX199" s="167"/>
      <c r="AY199" s="167"/>
      <c r="AZ199" s="167"/>
      <c r="BA199" s="167"/>
      <c r="BB199" s="167"/>
      <c r="BC199" s="167"/>
      <c r="BD199" s="186"/>
      <c r="BE199" s="153"/>
      <c r="BF199" s="148"/>
      <c r="BG199" s="167"/>
      <c r="BH199" s="167"/>
      <c r="BI199" s="167"/>
      <c r="BJ199" s="167"/>
    </row>
    <row r="200" spans="1:62" ht="15.6">
      <c r="B200" s="571" t="s">
        <v>319</v>
      </c>
      <c r="C200" s="573" t="s">
        <v>627</v>
      </c>
      <c r="D200" s="682">
        <v>200</v>
      </c>
      <c r="E200" s="576" t="s">
        <v>455</v>
      </c>
      <c r="F200" s="577">
        <v>8.0000000000000002E-3</v>
      </c>
      <c r="G200" s="578">
        <v>8.0000000000000002E-3</v>
      </c>
      <c r="H200" s="512" t="s">
        <v>485</v>
      </c>
      <c r="I200" s="550" t="s">
        <v>490</v>
      </c>
      <c r="J200" s="567">
        <v>3.6</v>
      </c>
      <c r="K200" s="512" t="s">
        <v>491</v>
      </c>
      <c r="L200" s="564">
        <v>1.2E-2</v>
      </c>
      <c r="M200" s="568">
        <v>1.2E-2</v>
      </c>
      <c r="N200" s="1678"/>
      <c r="O200" s="1069" t="s">
        <v>157</v>
      </c>
      <c r="P200" s="1054">
        <f>I206</f>
        <v>30</v>
      </c>
      <c r="Q200" s="1119">
        <f>J206</f>
        <v>30</v>
      </c>
      <c r="R200" s="9"/>
      <c r="S200" s="598" t="s">
        <v>68</v>
      </c>
      <c r="T200" s="1043">
        <f>F199+F208+I201+L202+L210</f>
        <v>2.14</v>
      </c>
      <c r="U200" s="1113">
        <f>M210+G199+G208+J201+M202</f>
        <v>2.1399999999999997</v>
      </c>
      <c r="V200" s="9"/>
      <c r="W200" s="1049" t="s">
        <v>526</v>
      </c>
      <c r="X200" s="1084">
        <f>SUM(X195:X199)</f>
        <v>147.12</v>
      </c>
      <c r="Y200" s="1051">
        <f>SUM(Y195:Y199)</f>
        <v>122.76</v>
      </c>
      <c r="AA200" s="945"/>
      <c r="AB200" s="1098"/>
      <c r="AC200" s="167"/>
      <c r="AD200" s="1105"/>
      <c r="AE200" s="167"/>
      <c r="AF200" s="1105"/>
      <c r="AG200" s="167"/>
      <c r="AH200" s="1105"/>
      <c r="AI200" s="1501"/>
      <c r="AJ200" s="192"/>
      <c r="AK200" s="167"/>
      <c r="AL200" s="167"/>
      <c r="AM200" s="167"/>
      <c r="AN200" s="167"/>
      <c r="AO200" s="167"/>
      <c r="AP200" s="311"/>
      <c r="AQ200" s="153"/>
      <c r="AR200" s="148"/>
      <c r="AS200" s="266"/>
      <c r="AT200" s="148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86"/>
      <c r="BE200" s="153"/>
      <c r="BF200" s="148"/>
      <c r="BG200" s="167"/>
      <c r="BH200" s="167"/>
      <c r="BI200" s="167"/>
      <c r="BJ200" s="167"/>
    </row>
    <row r="201" spans="1:62">
      <c r="B201" s="580" t="s">
        <v>10</v>
      </c>
      <c r="C201" s="531" t="s">
        <v>11</v>
      </c>
      <c r="D201" s="478">
        <v>50</v>
      </c>
      <c r="E201" s="541" t="s">
        <v>97</v>
      </c>
      <c r="F201" s="388">
        <v>155</v>
      </c>
      <c r="G201" s="544">
        <v>155</v>
      </c>
      <c r="H201" s="512" t="s">
        <v>68</v>
      </c>
      <c r="I201" s="550">
        <v>0.69</v>
      </c>
      <c r="J201" s="567">
        <v>0.69</v>
      </c>
      <c r="K201" s="1366" t="s">
        <v>487</v>
      </c>
      <c r="L201" s="980">
        <v>35</v>
      </c>
      <c r="M201" s="966">
        <v>22.76</v>
      </c>
      <c r="N201" s="1430"/>
      <c r="O201" s="1074" t="s">
        <v>321</v>
      </c>
      <c r="P201" s="1039">
        <f>I209</f>
        <v>100</v>
      </c>
      <c r="Q201" s="1119">
        <f>J209</f>
        <v>100</v>
      </c>
      <c r="R201" s="9"/>
      <c r="S201" s="598" t="s">
        <v>201</v>
      </c>
      <c r="T201" s="1043">
        <f>I210</f>
        <v>10</v>
      </c>
      <c r="U201" s="1113">
        <f>J210</f>
        <v>10</v>
      </c>
      <c r="V201" s="9"/>
      <c r="W201" s="7"/>
      <c r="X201" s="1187"/>
      <c r="Y201" s="1085"/>
      <c r="AA201" s="250"/>
      <c r="AB201" s="1512"/>
      <c r="AC201" s="167"/>
      <c r="AD201" s="1106"/>
      <c r="AE201" s="280"/>
      <c r="AF201" s="1105"/>
      <c r="AG201" s="137"/>
      <c r="AH201" s="1105"/>
      <c r="AI201" s="167"/>
      <c r="AJ201" s="164"/>
      <c r="AK201" s="166"/>
      <c r="AL201" s="167"/>
      <c r="AM201" s="167"/>
      <c r="AN201" s="167"/>
      <c r="AO201" s="167"/>
      <c r="AP201" s="167"/>
      <c r="AQ201" s="177"/>
      <c r="AR201" s="173"/>
      <c r="AS201" s="267"/>
      <c r="AT201" s="167"/>
      <c r="AU201" s="153"/>
      <c r="AV201" s="167"/>
      <c r="AW201" s="167"/>
      <c r="AX201" s="167"/>
      <c r="AY201" s="167"/>
      <c r="AZ201" s="167"/>
      <c r="BA201" s="167"/>
      <c r="BB201" s="167"/>
      <c r="BC201" s="167"/>
      <c r="BD201" s="190"/>
      <c r="BE201" s="153"/>
      <c r="BF201" s="148"/>
      <c r="BG201" s="167"/>
      <c r="BH201" s="167"/>
      <c r="BI201" s="167"/>
      <c r="BJ201" s="167"/>
    </row>
    <row r="202" spans="1:62" ht="15" thickBot="1">
      <c r="B202" s="580" t="s">
        <v>10</v>
      </c>
      <c r="C202" s="531" t="s">
        <v>510</v>
      </c>
      <c r="D202" s="478">
        <v>30</v>
      </c>
      <c r="E202" s="570" t="s">
        <v>100</v>
      </c>
      <c r="F202" s="550">
        <v>5.89</v>
      </c>
      <c r="G202" s="555">
        <v>5</v>
      </c>
      <c r="H202" s="384" t="s">
        <v>472</v>
      </c>
      <c r="I202" s="550">
        <v>9</v>
      </c>
      <c r="J202" s="567">
        <v>9</v>
      </c>
      <c r="K202" s="515" t="s">
        <v>68</v>
      </c>
      <c r="L202" s="552">
        <v>0.3</v>
      </c>
      <c r="M202" s="555">
        <v>0.3</v>
      </c>
      <c r="N202" s="1430"/>
      <c r="O202" s="1191" t="s">
        <v>550</v>
      </c>
      <c r="P202" s="1043">
        <f>I195+I196</f>
        <v>84.69</v>
      </c>
      <c r="Q202" s="1119">
        <f>J195+J196</f>
        <v>72</v>
      </c>
      <c r="R202" s="9"/>
      <c r="S202" s="988" t="s">
        <v>492</v>
      </c>
      <c r="T202" s="1116">
        <f>T203+T204</f>
        <v>1.2906</v>
      </c>
      <c r="U202" s="1116">
        <f>U203+U204</f>
        <v>1.2906</v>
      </c>
      <c r="V202" s="9"/>
      <c r="W202" s="640" t="s">
        <v>97</v>
      </c>
      <c r="X202" s="1178">
        <f>F201+I211+L208</f>
        <v>295.5</v>
      </c>
      <c r="Y202" s="1148">
        <f>G201+I211+M208</f>
        <v>295.5</v>
      </c>
      <c r="AA202" s="164"/>
      <c r="AB202" s="167"/>
      <c r="AC202" s="217"/>
      <c r="AD202" s="167"/>
      <c r="AE202" s="153"/>
      <c r="AF202" s="1105"/>
      <c r="AG202" s="164"/>
      <c r="AH202" s="1105"/>
      <c r="AI202" s="167"/>
      <c r="AJ202" s="167"/>
      <c r="AK202" s="153"/>
      <c r="AL202" s="153"/>
      <c r="AM202" s="167"/>
      <c r="AN202" s="300"/>
      <c r="AO202" s="167"/>
      <c r="AP202" s="167"/>
      <c r="AQ202" s="504"/>
      <c r="AR202" s="181"/>
      <c r="AS202" s="261"/>
      <c r="AT202" s="167"/>
      <c r="AU202" s="170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85"/>
      <c r="BF202" s="167"/>
      <c r="BG202" s="167"/>
      <c r="BH202" s="167"/>
      <c r="BI202" s="167"/>
      <c r="BJ202" s="167"/>
    </row>
    <row r="203" spans="1:62" ht="16.2" thickBot="1">
      <c r="A203" s="9"/>
      <c r="B203" s="156"/>
      <c r="C203" s="159"/>
      <c r="D203" s="155"/>
      <c r="E203" s="1474" t="s">
        <v>184</v>
      </c>
      <c r="F203" s="982"/>
      <c r="G203" s="983"/>
      <c r="H203" s="543" t="s">
        <v>103</v>
      </c>
      <c r="I203" s="542">
        <v>6</v>
      </c>
      <c r="J203" s="544">
        <v>6</v>
      </c>
      <c r="K203" s="562" t="s">
        <v>494</v>
      </c>
      <c r="L203" s="552">
        <v>1.27</v>
      </c>
      <c r="M203" s="555">
        <v>1.27</v>
      </c>
      <c r="N203" s="1430"/>
      <c r="O203" s="55"/>
      <c r="P203" s="9"/>
      <c r="Q203" s="9"/>
      <c r="R203" s="9"/>
      <c r="S203" s="989" t="s">
        <v>455</v>
      </c>
      <c r="T203" s="1189">
        <f>F200+L200+L209</f>
        <v>2.06E-2</v>
      </c>
      <c r="U203" s="1189">
        <f>G200+M200+M209</f>
        <v>2.06E-2</v>
      </c>
      <c r="V203" s="9"/>
      <c r="W203" s="1077" t="s">
        <v>538</v>
      </c>
      <c r="X203" s="1078" t="s">
        <v>539</v>
      </c>
      <c r="Y203" s="1079" t="s">
        <v>540</v>
      </c>
      <c r="AA203" s="164"/>
      <c r="AB203" s="1098"/>
      <c r="AC203" s="217"/>
      <c r="AD203" s="167"/>
      <c r="AE203" s="153"/>
      <c r="AF203" s="1105"/>
      <c r="AG203" s="164"/>
      <c r="AH203" s="1105"/>
      <c r="AI203" s="167"/>
      <c r="AJ203" s="167"/>
      <c r="AK203" s="167"/>
      <c r="AL203" s="167"/>
      <c r="AM203" s="164"/>
      <c r="AN203" s="300"/>
      <c r="AO203" s="167"/>
      <c r="AP203" s="167"/>
      <c r="AQ203" s="167"/>
      <c r="AR203" s="197"/>
      <c r="AS203" s="153"/>
      <c r="AT203" s="148"/>
      <c r="AU203" s="301"/>
      <c r="AV203" s="167"/>
      <c r="AW203" s="167"/>
      <c r="AX203" s="167"/>
      <c r="AY203" s="167"/>
      <c r="AZ203" s="167"/>
      <c r="BA203" s="167"/>
      <c r="BB203" s="167"/>
      <c r="BC203" s="167"/>
      <c r="BD203" s="193"/>
      <c r="BE203" s="167"/>
      <c r="BF203" s="167"/>
      <c r="BG203" s="167"/>
      <c r="BH203" s="167"/>
      <c r="BI203" s="167"/>
      <c r="BJ203" s="167"/>
    </row>
    <row r="204" spans="1:62" ht="15" thickBot="1">
      <c r="B204" s="156"/>
      <c r="C204" s="159"/>
      <c r="D204" s="155"/>
      <c r="E204" s="1475" t="s">
        <v>96</v>
      </c>
      <c r="F204" s="584">
        <v>24.2</v>
      </c>
      <c r="G204" s="985">
        <v>24.2</v>
      </c>
      <c r="H204" s="1469" t="s">
        <v>661</v>
      </c>
      <c r="I204" s="436"/>
      <c r="J204" s="1470"/>
      <c r="K204" s="968" t="s">
        <v>116</v>
      </c>
      <c r="L204" s="550"/>
      <c r="M204" s="967"/>
      <c r="N204" s="1430"/>
      <c r="O204" s="1196" t="s">
        <v>100</v>
      </c>
      <c r="P204" s="495">
        <f>I195+F202</f>
        <v>28.71</v>
      </c>
      <c r="Q204" s="1197">
        <f>J195+G202</f>
        <v>24.4</v>
      </c>
      <c r="R204" s="9"/>
      <c r="S204" s="1190" t="s">
        <v>551</v>
      </c>
      <c r="T204" s="1188">
        <f>L203</f>
        <v>1.27</v>
      </c>
      <c r="U204" s="1188">
        <f>M203</f>
        <v>1.27</v>
      </c>
      <c r="V204" s="9"/>
      <c r="W204" s="1180" t="s">
        <v>548</v>
      </c>
      <c r="X204" s="1081">
        <f>Y204/1000/0.04</f>
        <v>0.11</v>
      </c>
      <c r="Y204" s="1181">
        <f>G206</f>
        <v>4.4000000000000004</v>
      </c>
      <c r="AA204" s="170"/>
      <c r="AB204" s="1099"/>
      <c r="AC204" s="217"/>
      <c r="AD204" s="167"/>
      <c r="AE204" s="153"/>
      <c r="AF204" s="1105"/>
      <c r="AG204" s="164"/>
      <c r="AH204" s="1105"/>
      <c r="AI204" s="167"/>
      <c r="AJ204" s="153"/>
      <c r="AK204" s="148"/>
      <c r="AL204" s="302"/>
      <c r="AM204" s="167"/>
      <c r="AN204" s="167"/>
      <c r="AO204" s="167"/>
      <c r="AP204" s="167"/>
      <c r="AQ204" s="167"/>
      <c r="AR204" s="186"/>
      <c r="AS204" s="153"/>
      <c r="AT204" s="148"/>
      <c r="AU204" s="153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85"/>
      <c r="BF204" s="167"/>
      <c r="BG204" s="167"/>
      <c r="BH204" s="167"/>
      <c r="BI204" s="167"/>
      <c r="BJ204" s="167"/>
    </row>
    <row r="205" spans="1:62" ht="15" thickBot="1">
      <c r="B205" s="156"/>
      <c r="C205" s="159"/>
      <c r="D205" s="155"/>
      <c r="E205" s="570" t="s">
        <v>98</v>
      </c>
      <c r="F205" s="550">
        <v>1.75</v>
      </c>
      <c r="G205" s="548">
        <v>1.75</v>
      </c>
      <c r="H205" s="1471" t="s">
        <v>133</v>
      </c>
      <c r="I205" s="1472" t="s">
        <v>134</v>
      </c>
      <c r="J205" s="1473" t="s">
        <v>135</v>
      </c>
      <c r="K205" s="570" t="s">
        <v>110</v>
      </c>
      <c r="L205" s="550">
        <v>7.5</v>
      </c>
      <c r="M205" s="567">
        <v>7.5</v>
      </c>
      <c r="N205" s="1678"/>
      <c r="O205" s="1192" t="s">
        <v>285</v>
      </c>
      <c r="P205" s="601">
        <f>I196</f>
        <v>61.87</v>
      </c>
      <c r="Q205" s="1198">
        <f>J196</f>
        <v>52.6</v>
      </c>
      <c r="R205" s="9"/>
      <c r="S205" s="9"/>
      <c r="T205" s="9"/>
      <c r="U205" s="9"/>
      <c r="V205" s="9"/>
      <c r="W205" s="1180" t="s">
        <v>549</v>
      </c>
      <c r="X205" s="1081">
        <f>Y205/1000/0.04</f>
        <v>0.09</v>
      </c>
      <c r="Y205" s="1181">
        <f>J200</f>
        <v>3.6</v>
      </c>
      <c r="AA205" s="170"/>
      <c r="AB205" s="1100"/>
      <c r="AC205" s="217"/>
      <c r="AD205" s="1240"/>
      <c r="AE205" s="153"/>
      <c r="AF205" s="167"/>
      <c r="AG205" s="164"/>
      <c r="AH205" s="1105"/>
      <c r="AI205" s="167"/>
      <c r="AJ205" s="153"/>
      <c r="AK205" s="148"/>
      <c r="AL205" s="192"/>
      <c r="AM205" s="167"/>
      <c r="AN205" s="167"/>
      <c r="AO205" s="167"/>
      <c r="AP205" s="167"/>
      <c r="AQ205" s="167"/>
      <c r="AR205" s="186"/>
      <c r="AS205" s="153"/>
      <c r="AT205" s="148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7"/>
      <c r="BE205" s="185"/>
      <c r="BF205" s="167"/>
      <c r="BG205" s="167"/>
      <c r="BH205" s="167"/>
      <c r="BI205" s="167"/>
      <c r="BJ205" s="167"/>
    </row>
    <row r="206" spans="1:62" ht="15" thickBot="1">
      <c r="B206" s="156"/>
      <c r="C206" s="159"/>
      <c r="D206" s="155"/>
      <c r="E206" s="1465" t="s">
        <v>448</v>
      </c>
      <c r="F206" s="552" t="s">
        <v>234</v>
      </c>
      <c r="G206" s="985">
        <v>4.4000000000000004</v>
      </c>
      <c r="H206" s="227" t="s">
        <v>157</v>
      </c>
      <c r="I206" s="226">
        <v>30</v>
      </c>
      <c r="J206" s="252">
        <v>30</v>
      </c>
      <c r="K206" s="570" t="s">
        <v>117</v>
      </c>
      <c r="L206" s="550">
        <v>2.25</v>
      </c>
      <c r="M206" s="567">
        <v>2.25</v>
      </c>
      <c r="N206" s="1430"/>
      <c r="O206" s="1193" t="s">
        <v>550</v>
      </c>
      <c r="P206" s="1194">
        <f>SUM(P204:P205)</f>
        <v>90.58</v>
      </c>
      <c r="Q206" s="1195">
        <f>SUM(Q204:Q205)</f>
        <v>77</v>
      </c>
      <c r="R206" s="30"/>
      <c r="S206" s="640" t="s">
        <v>123</v>
      </c>
      <c r="T206" s="1087">
        <f>I202</f>
        <v>9</v>
      </c>
      <c r="U206" s="1170">
        <f>J202</f>
        <v>9</v>
      </c>
      <c r="V206" s="30"/>
      <c r="W206" s="1182" t="s">
        <v>543</v>
      </c>
      <c r="X206" s="1082">
        <f>SUM(X204:X205)</f>
        <v>0.2</v>
      </c>
      <c r="Y206" s="1183">
        <f>SUM(Y204:Y205)</f>
        <v>8</v>
      </c>
      <c r="AA206" s="164"/>
      <c r="AB206" s="167"/>
      <c r="AC206" s="217"/>
      <c r="AD206" s="1105"/>
      <c r="AE206" s="153"/>
      <c r="AF206" s="167"/>
      <c r="AG206" s="164"/>
      <c r="AH206" s="1105"/>
      <c r="AI206" s="167"/>
      <c r="AJ206" s="153"/>
      <c r="AK206" s="148"/>
      <c r="AL206" s="192"/>
      <c r="AM206" s="167"/>
      <c r="AN206" s="167"/>
      <c r="AO206" s="167"/>
      <c r="AP206" s="167"/>
      <c r="AQ206" s="167"/>
      <c r="AR206" s="186"/>
      <c r="AS206" s="153"/>
      <c r="AT206" s="148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85"/>
      <c r="BF206" s="167"/>
      <c r="BG206" s="167"/>
      <c r="BH206" s="167"/>
      <c r="BI206" s="167"/>
      <c r="BJ206" s="167"/>
    </row>
    <row r="207" spans="1:62">
      <c r="B207" s="156"/>
      <c r="C207" s="159"/>
      <c r="D207" s="155"/>
      <c r="E207" s="570" t="s">
        <v>95</v>
      </c>
      <c r="F207" s="584">
        <v>15.4</v>
      </c>
      <c r="G207" s="985">
        <v>15.4</v>
      </c>
      <c r="H207" s="512" t="s">
        <v>65</v>
      </c>
      <c r="I207" s="550">
        <v>9.6999999999999993</v>
      </c>
      <c r="J207" s="551">
        <v>9.6999999999999993</v>
      </c>
      <c r="K207" s="570" t="s">
        <v>118</v>
      </c>
      <c r="L207" s="550">
        <v>3</v>
      </c>
      <c r="M207" s="567">
        <v>3</v>
      </c>
      <c r="N207" s="1430"/>
      <c r="AA207" s="170"/>
      <c r="AB207" s="1099"/>
      <c r="AC207" s="153"/>
      <c r="AD207" s="167"/>
      <c r="AE207" s="153"/>
      <c r="AF207" s="167"/>
      <c r="AG207" s="153"/>
      <c r="AH207" s="1105"/>
      <c r="AI207" s="167"/>
      <c r="AJ207" s="153"/>
      <c r="AK207" s="148"/>
      <c r="AL207" s="192"/>
      <c r="AM207" s="167"/>
      <c r="AN207" s="167"/>
      <c r="AO207" s="167"/>
      <c r="AP207" s="186"/>
      <c r="AQ207" s="153"/>
      <c r="AR207" s="148"/>
      <c r="AS207" s="153"/>
      <c r="AT207" s="148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85"/>
      <c r="BF207" s="167"/>
      <c r="BG207" s="167"/>
      <c r="BH207" s="167"/>
      <c r="BI207" s="167"/>
      <c r="BJ207" s="167"/>
    </row>
    <row r="208" spans="1:62" ht="12.75" customHeight="1" thickBot="1">
      <c r="B208" s="156"/>
      <c r="C208" s="159"/>
      <c r="D208" s="155"/>
      <c r="E208" s="1465" t="s">
        <v>68</v>
      </c>
      <c r="F208" s="584">
        <v>0.45</v>
      </c>
      <c r="G208" s="985">
        <v>0.45</v>
      </c>
      <c r="H208" s="515" t="s">
        <v>320</v>
      </c>
      <c r="I208" s="550">
        <v>3</v>
      </c>
      <c r="J208" s="551">
        <v>2.5</v>
      </c>
      <c r="K208" s="570" t="s">
        <v>97</v>
      </c>
      <c r="L208" s="550">
        <v>22.5</v>
      </c>
      <c r="M208" s="567">
        <v>22.5</v>
      </c>
      <c r="N208" s="1430"/>
      <c r="AA208" s="170"/>
      <c r="AB208" s="1101"/>
      <c r="AC208" s="217"/>
      <c r="AD208" s="167"/>
      <c r="AE208" s="153"/>
      <c r="AF208" s="167"/>
      <c r="AG208" s="153"/>
      <c r="AH208" s="1105"/>
      <c r="AI208" s="167"/>
      <c r="AJ208" s="164"/>
      <c r="AK208" s="166"/>
      <c r="AL208" s="192"/>
      <c r="AM208" s="167"/>
      <c r="AN208" s="167"/>
      <c r="AO208" s="167"/>
      <c r="AP208" s="153"/>
      <c r="AQ208" s="148"/>
      <c r="AR208" s="255"/>
      <c r="AS208" s="153"/>
      <c r="AT208" s="148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85"/>
      <c r="BF208" s="167"/>
      <c r="BG208" s="167"/>
      <c r="BH208" s="167"/>
      <c r="BI208" s="167"/>
      <c r="BJ208" s="167"/>
    </row>
    <row r="209" spans="2:62" ht="15" thickBot="1">
      <c r="B209" s="156"/>
      <c r="C209" s="159"/>
      <c r="D209" s="155"/>
      <c r="E209" s="1868" t="s">
        <v>667</v>
      </c>
      <c r="F209" s="1875"/>
      <c r="G209" s="40"/>
      <c r="H209" s="515" t="s">
        <v>321</v>
      </c>
      <c r="I209" s="550">
        <v>100</v>
      </c>
      <c r="J209" s="551">
        <v>100</v>
      </c>
      <c r="K209" s="570" t="s">
        <v>491</v>
      </c>
      <c r="L209" s="564">
        <v>5.9999999999999995E-4</v>
      </c>
      <c r="M209" s="568">
        <v>5.9999999999999995E-4</v>
      </c>
      <c r="N209" s="1430"/>
      <c r="AA209" s="170"/>
      <c r="AB209" s="1101"/>
      <c r="AC209" s="217"/>
      <c r="AD209" s="167"/>
      <c r="AE209" s="153"/>
      <c r="AF209" s="167"/>
      <c r="AG209" s="153"/>
      <c r="AH209" s="1111"/>
      <c r="AI209" s="166"/>
      <c r="AJ209" s="153"/>
      <c r="AK209" s="181"/>
      <c r="AL209" s="192"/>
      <c r="AM209" s="167"/>
      <c r="AN209" s="167"/>
      <c r="AO209" s="167"/>
      <c r="AP209" s="188"/>
      <c r="AQ209" s="148"/>
      <c r="AR209" s="266"/>
      <c r="AS209" s="153"/>
      <c r="AT209" s="148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85"/>
      <c r="BF209" s="167"/>
      <c r="BG209" s="167"/>
      <c r="BH209" s="167"/>
      <c r="BI209" s="167"/>
      <c r="BJ209" s="167"/>
    </row>
    <row r="210" spans="2:62" ht="15" thickBot="1">
      <c r="B210" s="156"/>
      <c r="C210" s="159"/>
      <c r="D210" s="155"/>
      <c r="E210" s="1880" t="s">
        <v>133</v>
      </c>
      <c r="F210" s="1881" t="s">
        <v>134</v>
      </c>
      <c r="G210" s="1882" t="s">
        <v>135</v>
      </c>
      <c r="H210" s="515" t="s">
        <v>223</v>
      </c>
      <c r="I210" s="558">
        <v>10</v>
      </c>
      <c r="J210" s="559">
        <v>10</v>
      </c>
      <c r="K210" s="1416" t="s">
        <v>68</v>
      </c>
      <c r="L210" s="379">
        <v>0.3</v>
      </c>
      <c r="M210" s="569">
        <v>0.3</v>
      </c>
      <c r="N210" s="1430"/>
      <c r="AA210" s="170"/>
      <c r="AB210" s="167"/>
      <c r="AC210" s="178"/>
      <c r="AD210" s="167"/>
      <c r="AE210" s="153"/>
      <c r="AF210" s="1105"/>
      <c r="AG210" s="153"/>
      <c r="AH210" s="1111"/>
      <c r="AI210" s="186"/>
      <c r="AJ210" s="170"/>
      <c r="AK210" s="173"/>
      <c r="AL210" s="192"/>
      <c r="AM210" s="167"/>
      <c r="AN210" s="167"/>
      <c r="AO210" s="167"/>
      <c r="AP210" s="153"/>
      <c r="AQ210" s="148"/>
      <c r="AR210" s="266"/>
      <c r="AS210" s="292"/>
      <c r="AT210" s="192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85"/>
      <c r="BF210" s="167"/>
      <c r="BG210" s="167"/>
      <c r="BH210" s="167"/>
      <c r="BI210" s="167"/>
      <c r="BJ210" s="167"/>
    </row>
    <row r="211" spans="2:62" ht="14.25" customHeight="1" thickBot="1">
      <c r="B211" s="156"/>
      <c r="C211" s="159"/>
      <c r="D211" s="155"/>
      <c r="E211" s="1883" t="s">
        <v>73</v>
      </c>
      <c r="F211" s="1884">
        <v>63.12</v>
      </c>
      <c r="G211" s="1885">
        <v>60</v>
      </c>
      <c r="H211" s="515" t="s">
        <v>97</v>
      </c>
      <c r="I211" s="550">
        <v>118</v>
      </c>
      <c r="J211" s="551"/>
      <c r="K211" s="1333"/>
      <c r="L211" s="1333"/>
      <c r="M211" s="1670"/>
      <c r="N211" s="1430"/>
      <c r="AA211" s="170"/>
      <c r="AB211" s="167"/>
      <c r="AC211" s="217"/>
      <c r="AD211" s="167"/>
      <c r="AE211" s="153"/>
      <c r="AF211" s="1105"/>
      <c r="AG211" s="153"/>
      <c r="AH211" s="1105"/>
      <c r="AI211" s="167"/>
      <c r="AJ211" s="170"/>
      <c r="AK211" s="171"/>
      <c r="AL211" s="192"/>
      <c r="AM211" s="167"/>
      <c r="AN211" s="167"/>
      <c r="AO211" s="167"/>
      <c r="AP211" s="153"/>
      <c r="AQ211" s="148"/>
      <c r="AR211" s="255"/>
      <c r="AS211" s="167"/>
      <c r="AT211" s="185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85"/>
      <c r="BF211" s="167"/>
      <c r="BG211" s="167"/>
      <c r="BH211" s="167"/>
      <c r="BI211" s="167"/>
      <c r="BJ211" s="167"/>
    </row>
    <row r="212" spans="2:62" ht="13.5" customHeight="1">
      <c r="B212" s="55"/>
      <c r="C212" s="159"/>
      <c r="D212" s="155"/>
      <c r="E212" s="126"/>
      <c r="F212" s="126"/>
      <c r="G212" s="126"/>
      <c r="H212" s="156"/>
      <c r="I212" s="167"/>
      <c r="J212" s="155"/>
      <c r="K212" s="1333"/>
      <c r="L212" s="1333"/>
      <c r="M212" s="1670"/>
      <c r="N212" s="1430"/>
      <c r="AA212" s="170"/>
      <c r="AB212" s="1096"/>
      <c r="AC212" s="1698"/>
      <c r="AD212" s="167"/>
      <c r="AE212" s="153"/>
      <c r="AF212" s="1105"/>
      <c r="AG212" s="153"/>
      <c r="AH212" s="1105"/>
      <c r="AI212" s="167"/>
      <c r="AJ212" s="153"/>
      <c r="AK212" s="178"/>
      <c r="AL212" s="192"/>
      <c r="AM212" s="167"/>
      <c r="AN212" s="167"/>
      <c r="AO212" s="167"/>
      <c r="AP212" s="153"/>
      <c r="AQ212" s="148"/>
      <c r="AR212" s="255"/>
      <c r="AS212" s="153"/>
      <c r="AT212" s="148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85"/>
      <c r="BF212" s="167"/>
      <c r="BG212" s="167"/>
      <c r="BH212" s="167"/>
      <c r="BI212" s="167"/>
      <c r="BJ212" s="167"/>
    </row>
    <row r="213" spans="2:62" ht="14.25" customHeight="1" thickBot="1">
      <c r="B213" s="157"/>
      <c r="C213" s="364"/>
      <c r="D213" s="158"/>
      <c r="E213" s="165"/>
      <c r="F213" s="165"/>
      <c r="G213" s="165"/>
      <c r="H213" s="157"/>
      <c r="I213" s="165"/>
      <c r="J213" s="158"/>
      <c r="K213" s="165"/>
      <c r="L213" s="165"/>
      <c r="M213" s="158"/>
      <c r="N213" s="1430"/>
      <c r="AA213" s="170"/>
      <c r="AB213" s="1102"/>
      <c r="AC213" s="217"/>
      <c r="AD213" s="1240"/>
      <c r="AE213" s="217"/>
      <c r="AF213" s="1105"/>
      <c r="AG213" s="153"/>
      <c r="AH213" s="1105"/>
      <c r="AI213" s="167"/>
      <c r="AJ213" s="153"/>
      <c r="AK213" s="148"/>
      <c r="AL213" s="192"/>
      <c r="AM213" s="167"/>
      <c r="AN213" s="167"/>
      <c r="AO213" s="167"/>
      <c r="AP213" s="153"/>
      <c r="AQ213" s="148"/>
      <c r="AR213" s="266"/>
      <c r="AS213" s="153"/>
      <c r="AT213" s="148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85"/>
      <c r="BF213" s="167"/>
      <c r="BG213" s="167"/>
      <c r="BH213" s="167"/>
      <c r="BI213" s="167"/>
      <c r="BJ213" s="167"/>
    </row>
    <row r="214" spans="2:62" ht="14.25" customHeight="1" thickBot="1">
      <c r="C214" s="213"/>
      <c r="D214" s="126"/>
      <c r="E214" s="126"/>
      <c r="F214" s="126"/>
      <c r="G214" s="126"/>
      <c r="H214" s="153"/>
      <c r="I214" s="148"/>
      <c r="J214" s="255"/>
      <c r="K214" s="167"/>
      <c r="L214" s="126"/>
      <c r="M214" s="126"/>
      <c r="N214" s="1430"/>
      <c r="O214" s="1199" t="s">
        <v>218</v>
      </c>
      <c r="P214" s="1200"/>
      <c r="Q214" s="1200"/>
      <c r="R214" s="86"/>
      <c r="S214" s="64"/>
      <c r="T214" s="64"/>
      <c r="U214" s="64"/>
      <c r="V214" s="64"/>
      <c r="W214" s="64"/>
      <c r="X214" s="64"/>
      <c r="Y214" s="45"/>
      <c r="AA214" s="170"/>
      <c r="AB214" s="167"/>
      <c r="AC214" s="217"/>
      <c r="AD214" s="1105"/>
      <c r="AE214" s="217"/>
      <c r="AF214" s="1105"/>
      <c r="AG214" s="153"/>
      <c r="AH214" s="1240"/>
      <c r="AI214" s="167"/>
      <c r="AJ214" s="177"/>
      <c r="AK214" s="181"/>
      <c r="AL214" s="192"/>
      <c r="AM214" s="167"/>
      <c r="AN214" s="167"/>
      <c r="AO214" s="167"/>
      <c r="AP214" s="153"/>
      <c r="AQ214" s="148"/>
      <c r="AR214" s="266"/>
      <c r="AS214" s="153"/>
      <c r="AT214" s="148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85"/>
      <c r="BF214" s="167"/>
      <c r="BG214" s="167"/>
      <c r="BH214" s="167"/>
      <c r="BI214" s="167"/>
      <c r="BJ214" s="167"/>
    </row>
    <row r="215" spans="2:62" ht="15" thickBot="1">
      <c r="C215" s="213"/>
      <c r="D215" s="126"/>
      <c r="E215" s="126"/>
      <c r="F215" s="126"/>
      <c r="G215" s="126"/>
      <c r="H215" s="126"/>
      <c r="I215" s="126"/>
      <c r="J215" s="126"/>
      <c r="K215" s="167"/>
      <c r="L215" s="126"/>
      <c r="M215" s="126"/>
      <c r="N215" s="1430"/>
      <c r="O215" s="1033" t="s">
        <v>133</v>
      </c>
      <c r="P215" s="1034" t="s">
        <v>134</v>
      </c>
      <c r="Q215" s="1035" t="s">
        <v>135</v>
      </c>
      <c r="R215" s="64"/>
      <c r="S215" s="1036" t="s">
        <v>133</v>
      </c>
      <c r="T215" s="1036" t="s">
        <v>134</v>
      </c>
      <c r="U215" s="1037" t="s">
        <v>135</v>
      </c>
      <c r="V215" s="64"/>
      <c r="W215" s="1036" t="s">
        <v>133</v>
      </c>
      <c r="X215" s="1091" t="s">
        <v>134</v>
      </c>
      <c r="Y215" s="1092" t="s">
        <v>135</v>
      </c>
      <c r="AA215" s="170"/>
      <c r="AB215" s="1096"/>
      <c r="AC215" s="217"/>
      <c r="AD215" s="1105"/>
      <c r="AE215" s="217"/>
      <c r="AF215" s="167"/>
      <c r="AG215" s="222"/>
      <c r="AH215" s="1105"/>
      <c r="AI215" s="167"/>
      <c r="AJ215" s="177"/>
      <c r="AK215" s="181"/>
      <c r="AL215" s="192"/>
      <c r="AM215" s="167"/>
      <c r="AN215" s="167"/>
      <c r="AO215" s="167"/>
      <c r="AP215" s="153"/>
      <c r="AQ215" s="148"/>
      <c r="AR215" s="266"/>
      <c r="AS215" s="153"/>
      <c r="AT215" s="148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85"/>
      <c r="BF215" s="167"/>
      <c r="BG215" s="167"/>
      <c r="BH215" s="167"/>
      <c r="BI215" s="167"/>
      <c r="BJ215" s="167"/>
    </row>
    <row r="216" spans="2:62">
      <c r="C216" s="213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430"/>
      <c r="O216" s="1038" t="s">
        <v>521</v>
      </c>
      <c r="P216" s="1039">
        <f>D231</f>
        <v>30</v>
      </c>
      <c r="Q216" s="1128">
        <f>D231</f>
        <v>30</v>
      </c>
      <c r="R216" s="9"/>
      <c r="S216" s="1044" t="s">
        <v>110</v>
      </c>
      <c r="T216" s="1080">
        <f>I233</f>
        <v>2.8</v>
      </c>
      <c r="U216" s="1158">
        <f>J233</f>
        <v>2.8</v>
      </c>
      <c r="V216" s="9"/>
      <c r="W216" s="1067" t="s">
        <v>522</v>
      </c>
      <c r="X216" s="141"/>
      <c r="Y216" s="142"/>
      <c r="AA216" s="275"/>
      <c r="AB216" s="1098"/>
      <c r="AC216" s="153"/>
      <c r="AD216" s="167"/>
      <c r="AE216" s="217"/>
      <c r="AF216" s="167"/>
      <c r="AG216" s="153"/>
      <c r="AH216" s="1105"/>
      <c r="AI216" s="167"/>
      <c r="AJ216" s="177"/>
      <c r="AK216" s="181"/>
      <c r="AL216" s="192"/>
      <c r="AM216" s="167"/>
      <c r="AN216" s="167"/>
      <c r="AO216" s="167"/>
      <c r="AP216" s="153"/>
      <c r="AQ216" s="148"/>
      <c r="AR216" s="266"/>
      <c r="AS216" s="153"/>
      <c r="AT216" s="148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</row>
    <row r="217" spans="2:62" ht="12" customHeight="1">
      <c r="C217" s="213"/>
      <c r="D217" s="126"/>
      <c r="E217" s="126"/>
      <c r="F217" s="126"/>
      <c r="G217" s="126"/>
      <c r="H217" s="153"/>
      <c r="I217" s="148"/>
      <c r="J217" s="266"/>
      <c r="K217" s="167"/>
      <c r="L217" s="126"/>
      <c r="M217" s="126"/>
      <c r="N217" s="1430"/>
      <c r="O217" s="1284" t="s">
        <v>523</v>
      </c>
      <c r="P217" s="1043">
        <f>D230</f>
        <v>43</v>
      </c>
      <c r="Q217" s="1126">
        <f>D230</f>
        <v>43</v>
      </c>
      <c r="R217" s="9"/>
      <c r="S217" s="598" t="s">
        <v>98</v>
      </c>
      <c r="T217" s="1043">
        <f>F229+I234+L234</f>
        <v>15.9</v>
      </c>
      <c r="U217" s="1113">
        <f>G229+M234+J234</f>
        <v>15.9</v>
      </c>
      <c r="V217" s="9"/>
      <c r="W217" s="1045" t="s">
        <v>118</v>
      </c>
      <c r="X217" s="1043">
        <f>F228</f>
        <v>2</v>
      </c>
      <c r="Y217" s="1144">
        <f>G228</f>
        <v>2</v>
      </c>
      <c r="AA217" s="153"/>
      <c r="AB217" s="1096"/>
      <c r="AC217" s="1511"/>
      <c r="AD217" s="153"/>
      <c r="AE217" s="217"/>
      <c r="AF217" s="167"/>
      <c r="AG217" s="167"/>
      <c r="AH217" s="1105"/>
      <c r="AI217" s="167"/>
      <c r="AJ217" s="153"/>
      <c r="AK217" s="299"/>
      <c r="AL217" s="192"/>
      <c r="AM217" s="167"/>
      <c r="AN217" s="167"/>
      <c r="AO217" s="167"/>
      <c r="AP217" s="153"/>
      <c r="AQ217" s="148"/>
      <c r="AR217" s="266"/>
      <c r="AS217" s="153"/>
      <c r="AT217" s="148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</row>
    <row r="218" spans="2:62" ht="14.25" customHeight="1">
      <c r="C218" s="213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430"/>
      <c r="O218" s="1284" t="s">
        <v>121</v>
      </c>
      <c r="P218" s="1054">
        <f>I225</f>
        <v>41</v>
      </c>
      <c r="Q218" s="1127">
        <f>J225</f>
        <v>41</v>
      </c>
      <c r="R218" s="9"/>
      <c r="S218" s="1083" t="s">
        <v>485</v>
      </c>
      <c r="T218" s="1081">
        <f>U218/1000/0.04</f>
        <v>0.19</v>
      </c>
      <c r="U218" s="1113">
        <f>J230+G234</f>
        <v>7.6</v>
      </c>
      <c r="V218" s="9"/>
      <c r="W218" s="1338" t="s">
        <v>101</v>
      </c>
      <c r="X218" s="1271">
        <f>F227+F236</f>
        <v>19.834</v>
      </c>
      <c r="Y218" s="1201">
        <f>G236+G227</f>
        <v>16.600000000000001</v>
      </c>
      <c r="AA218" s="153"/>
      <c r="AB218" s="1103"/>
      <c r="AC218" s="1519"/>
      <c r="AD218" s="167"/>
      <c r="AE218" s="170"/>
      <c r="AF218" s="167"/>
      <c r="AG218" s="167"/>
      <c r="AH218" s="167"/>
      <c r="AI218" s="167"/>
      <c r="AJ218" s="153"/>
      <c r="AK218" s="299"/>
      <c r="AL218" s="192"/>
      <c r="AM218" s="167"/>
      <c r="AN218" s="167"/>
      <c r="AO218" s="167"/>
      <c r="AP218" s="167"/>
      <c r="AQ218" s="167"/>
      <c r="AR218" s="167"/>
      <c r="AS218" s="153"/>
      <c r="AT218" s="148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</row>
    <row r="219" spans="2:62" ht="14.25" customHeight="1" thickBot="1">
      <c r="B219" s="281"/>
      <c r="C219" s="213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430"/>
      <c r="O219" s="893" t="s">
        <v>60</v>
      </c>
      <c r="P219" s="1054">
        <f>F225</f>
        <v>53.4</v>
      </c>
      <c r="Q219" s="1119">
        <f>G225</f>
        <v>40</v>
      </c>
      <c r="R219" s="9"/>
      <c r="S219" s="598" t="s">
        <v>65</v>
      </c>
      <c r="T219" s="1043">
        <f>I229+L226</f>
        <v>18.399999999999999</v>
      </c>
      <c r="U219" s="1113">
        <f>J229+M226</f>
        <v>18.399999999999999</v>
      </c>
      <c r="V219" s="9"/>
      <c r="W219" s="1046" t="s">
        <v>86</v>
      </c>
      <c r="X219" s="1043">
        <f>F226</f>
        <v>10</v>
      </c>
      <c r="Y219" s="1144">
        <f>G226</f>
        <v>8</v>
      </c>
      <c r="AA219" s="167"/>
      <c r="AB219" s="1098"/>
      <c r="AC219" s="167"/>
      <c r="AD219" s="1105"/>
      <c r="AE219" s="164"/>
      <c r="AF219" s="167"/>
      <c r="AG219" s="167"/>
      <c r="AH219" s="1105"/>
      <c r="AI219" s="167"/>
      <c r="AJ219" s="153"/>
      <c r="AK219" s="299"/>
      <c r="AL219" s="167"/>
      <c r="AM219" s="167"/>
      <c r="AN219" s="167"/>
      <c r="AO219" s="167"/>
      <c r="AP219" s="167"/>
      <c r="AQ219" s="167"/>
      <c r="AR219" s="167"/>
      <c r="AS219" s="185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</row>
    <row r="220" spans="2:62" ht="15.6">
      <c r="B220" s="214" t="s">
        <v>2</v>
      </c>
      <c r="C220" s="176" t="s">
        <v>3</v>
      </c>
      <c r="D220" s="276" t="s">
        <v>4</v>
      </c>
      <c r="E220" s="216" t="s">
        <v>76</v>
      </c>
      <c r="F220" s="180"/>
      <c r="G220" s="180"/>
      <c r="H220" s="180"/>
      <c r="I220" s="180"/>
      <c r="J220" s="180"/>
      <c r="K220" s="180"/>
      <c r="L220" s="180"/>
      <c r="M220" s="175"/>
      <c r="N220" s="1430"/>
      <c r="O220" s="1284" t="s">
        <v>525</v>
      </c>
      <c r="P220" s="1073">
        <f>X220</f>
        <v>31.834</v>
      </c>
      <c r="Q220" s="1127">
        <f>Y220</f>
        <v>26.6</v>
      </c>
      <c r="R220" s="9"/>
      <c r="S220" s="598" t="s">
        <v>544</v>
      </c>
      <c r="T220" s="601">
        <f>L224</f>
        <v>3.5</v>
      </c>
      <c r="U220" s="1113">
        <f>M224</f>
        <v>3.5</v>
      </c>
      <c r="V220" s="9"/>
      <c r="W220" s="1049" t="s">
        <v>526</v>
      </c>
      <c r="X220" s="1050">
        <f>SUM(X217:X219)</f>
        <v>31.834</v>
      </c>
      <c r="Y220" s="1068">
        <f>SUM(Y217:Y219)</f>
        <v>26.6</v>
      </c>
      <c r="AA220" s="167"/>
      <c r="AB220" s="1098"/>
      <c r="AC220" s="167"/>
      <c r="AD220" s="1105"/>
      <c r="AE220" s="153"/>
      <c r="AF220" s="1106"/>
      <c r="AG220" s="167"/>
      <c r="AH220" s="1105"/>
      <c r="AI220" s="167"/>
      <c r="AJ220" s="153"/>
      <c r="AK220" s="299"/>
      <c r="AL220" s="167"/>
      <c r="AM220" s="167"/>
      <c r="AN220" s="167"/>
      <c r="AO220" s="167"/>
      <c r="AP220" s="167"/>
      <c r="AQ220" s="167"/>
      <c r="AR220" s="167"/>
      <c r="AS220" s="185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</row>
    <row r="221" spans="2:62" ht="16.2" thickBot="1">
      <c r="B221" s="184" t="s">
        <v>5</v>
      </c>
      <c r="C221" s="217"/>
      <c r="D221" s="277" t="s">
        <v>77</v>
      </c>
      <c r="E221" s="156"/>
      <c r="F221" s="167"/>
      <c r="G221" s="167"/>
      <c r="H221" s="167"/>
      <c r="I221" s="167"/>
      <c r="J221" s="167"/>
      <c r="K221" s="167"/>
      <c r="L221" s="167"/>
      <c r="M221" s="155"/>
      <c r="N221" s="1430"/>
      <c r="O221" s="1284" t="s">
        <v>535</v>
      </c>
      <c r="P221" s="1062">
        <f>L238</f>
        <v>113.5</v>
      </c>
      <c r="Q221" s="1119">
        <f>D232</f>
        <v>100</v>
      </c>
      <c r="R221" s="9"/>
      <c r="S221" s="598" t="s">
        <v>68</v>
      </c>
      <c r="T221" s="1043">
        <f>F230</f>
        <v>0.5</v>
      </c>
      <c r="U221" s="1113">
        <f>G230</f>
        <v>0.5</v>
      </c>
      <c r="V221" s="9"/>
      <c r="AA221" s="167"/>
      <c r="AB221" s="1098"/>
      <c r="AC221" s="167"/>
      <c r="AD221" s="1105"/>
      <c r="AE221" s="167"/>
      <c r="AF221" s="1105"/>
      <c r="AG221" s="167"/>
      <c r="AH221" s="1105"/>
      <c r="AI221" s="167"/>
      <c r="AJ221" s="153"/>
      <c r="AK221" s="299"/>
      <c r="AL221" s="167"/>
      <c r="AM221" s="167"/>
      <c r="AN221" s="167"/>
      <c r="AO221" s="167"/>
      <c r="AP221" s="167"/>
      <c r="AQ221" s="167"/>
      <c r="AR221" s="167"/>
      <c r="AS221" s="185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</row>
    <row r="222" spans="2:62" ht="16.2" thickBot="1">
      <c r="B222" s="944" t="s">
        <v>473</v>
      </c>
      <c r="C222" s="174"/>
      <c r="D222" s="154"/>
      <c r="E222" s="259" t="s">
        <v>439</v>
      </c>
      <c r="F222" s="433"/>
      <c r="G222" s="433"/>
      <c r="H222" s="307" t="s">
        <v>599</v>
      </c>
      <c r="I222" s="1481"/>
      <c r="J222" s="1482"/>
      <c r="K222" s="1864" t="s">
        <v>642</v>
      </c>
      <c r="L222" s="196"/>
      <c r="M222" s="179"/>
      <c r="N222" s="1683"/>
      <c r="O222" s="94" t="s">
        <v>232</v>
      </c>
      <c r="P222" s="1339">
        <f>F235</f>
        <v>67.05</v>
      </c>
      <c r="Q222" s="1119">
        <f>G235</f>
        <v>47</v>
      </c>
      <c r="R222" s="9"/>
      <c r="S222" s="988" t="s">
        <v>492</v>
      </c>
      <c r="T222" s="1203">
        <f>T223+T224</f>
        <v>2.1999999999999999E-2</v>
      </c>
      <c r="U222" s="1118">
        <f>U223+U224</f>
        <v>2.1999999999999999E-2</v>
      </c>
      <c r="V222" s="9"/>
      <c r="W222" s="1184"/>
      <c r="X222" s="1125"/>
      <c r="Y222" s="1202"/>
      <c r="AA222" s="656"/>
      <c r="AB222" s="1098"/>
      <c r="AC222" s="167"/>
      <c r="AD222" s="1105"/>
      <c r="AE222" s="167"/>
      <c r="AF222" s="1105"/>
      <c r="AG222" s="167"/>
      <c r="AH222" s="1105"/>
      <c r="AI222" s="167"/>
      <c r="AJ222" s="164"/>
      <c r="AK222" s="299"/>
      <c r="AL222" s="167"/>
      <c r="AM222" s="167"/>
      <c r="AN222" s="167"/>
      <c r="AO222" s="167"/>
      <c r="AP222" s="260"/>
      <c r="AQ222" s="260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</row>
    <row r="223" spans="2:62" ht="15" thickBot="1">
      <c r="B223" s="571" t="s">
        <v>177</v>
      </c>
      <c r="C223" s="1399" t="s">
        <v>439</v>
      </c>
      <c r="D223" s="572">
        <v>200</v>
      </c>
      <c r="E223" s="914" t="s">
        <v>438</v>
      </c>
      <c r="F223" s="1459"/>
      <c r="G223" s="1459"/>
      <c r="H223" s="1671" t="s">
        <v>191</v>
      </c>
      <c r="I223" s="1672"/>
      <c r="J223" s="1673"/>
      <c r="K223" s="715" t="s">
        <v>133</v>
      </c>
      <c r="L223" s="283" t="s">
        <v>134</v>
      </c>
      <c r="M223" s="304" t="s">
        <v>135</v>
      </c>
      <c r="N223" s="1430"/>
      <c r="O223" s="1284" t="s">
        <v>75</v>
      </c>
      <c r="P223" s="1043">
        <f>I226+L225</f>
        <v>276.26</v>
      </c>
      <c r="Q223" s="1119">
        <f>J226+M225+J235</f>
        <v>296.26</v>
      </c>
      <c r="R223" s="9"/>
      <c r="S223" s="989" t="s">
        <v>455</v>
      </c>
      <c r="T223" s="601">
        <f>F231</f>
        <v>8.0000000000000002E-3</v>
      </c>
      <c r="U223" s="1114">
        <f>G231</f>
        <v>8.0000000000000002E-3</v>
      </c>
      <c r="V223" s="9"/>
      <c r="W223" s="1335" t="s">
        <v>538</v>
      </c>
      <c r="X223" s="1336" t="s">
        <v>539</v>
      </c>
      <c r="Y223" s="1340" t="s">
        <v>540</v>
      </c>
      <c r="AA223" s="167"/>
      <c r="AB223" s="1098"/>
      <c r="AC223" s="167"/>
      <c r="AD223" s="1105"/>
      <c r="AE223" s="167"/>
      <c r="AF223" s="1105"/>
      <c r="AG223" s="167"/>
      <c r="AH223" s="1105"/>
      <c r="AI223" s="167"/>
      <c r="AJ223" s="167"/>
      <c r="AK223" s="167"/>
      <c r="AL223" s="167"/>
      <c r="AM223" s="167"/>
      <c r="AN223" s="167"/>
      <c r="AO223" s="167"/>
      <c r="AP223" s="289"/>
      <c r="AQ223" s="290"/>
      <c r="AR223" s="284"/>
      <c r="AS223" s="289"/>
      <c r="AT223" s="290"/>
      <c r="AU223" s="284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</row>
    <row r="224" spans="2:62" ht="16.2" thickBot="1">
      <c r="B224" s="55"/>
      <c r="C224" s="1507" t="s">
        <v>438</v>
      </c>
      <c r="D224" s="155"/>
      <c r="E224" s="427" t="s">
        <v>133</v>
      </c>
      <c r="F224" s="420" t="s">
        <v>134</v>
      </c>
      <c r="G224" s="457" t="s">
        <v>135</v>
      </c>
      <c r="H224" s="419" t="s">
        <v>133</v>
      </c>
      <c r="I224" s="420" t="s">
        <v>134</v>
      </c>
      <c r="J224" s="457" t="s">
        <v>135</v>
      </c>
      <c r="K224" s="230" t="s">
        <v>126</v>
      </c>
      <c r="L224" s="243">
        <v>3.5</v>
      </c>
      <c r="M224" s="247">
        <v>3.5</v>
      </c>
      <c r="N224" s="1430"/>
      <c r="O224" s="1284" t="s">
        <v>554</v>
      </c>
      <c r="P224" s="1043">
        <f>I235</f>
        <v>20</v>
      </c>
      <c r="Q224" s="601"/>
      <c r="R224" s="9"/>
      <c r="S224" s="1332" t="s">
        <v>443</v>
      </c>
      <c r="T224" s="684">
        <f>I231</f>
        <v>1.4E-2</v>
      </c>
      <c r="U224" s="1274">
        <f>J231</f>
        <v>1.4E-2</v>
      </c>
      <c r="V224" s="9"/>
      <c r="W224" s="601" t="s">
        <v>541</v>
      </c>
      <c r="X224" s="1081">
        <f>Y224/1000/0.04</f>
        <v>0.05</v>
      </c>
      <c r="Y224" s="1181">
        <f>G234</f>
        <v>2</v>
      </c>
      <c r="AA224" s="945"/>
      <c r="AB224" s="1098"/>
      <c r="AC224" s="167"/>
      <c r="AD224" s="1105"/>
      <c r="AE224" s="153"/>
      <c r="AF224" s="1106"/>
      <c r="AG224" s="153"/>
      <c r="AH224" s="1106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</row>
    <row r="225" spans="2:62">
      <c r="B225" s="1480" t="s">
        <v>441</v>
      </c>
      <c r="C225" s="1399" t="s">
        <v>599</v>
      </c>
      <c r="D225" s="572" t="s">
        <v>442</v>
      </c>
      <c r="E225" s="228" t="s">
        <v>60</v>
      </c>
      <c r="F225" s="226">
        <v>53.4</v>
      </c>
      <c r="G225" s="242">
        <v>40</v>
      </c>
      <c r="H225" s="230" t="s">
        <v>121</v>
      </c>
      <c r="I225" s="231">
        <v>41</v>
      </c>
      <c r="J225" s="232">
        <v>41</v>
      </c>
      <c r="K225" s="1331" t="s">
        <v>75</v>
      </c>
      <c r="L225" s="550">
        <v>200</v>
      </c>
      <c r="M225" s="567">
        <v>200</v>
      </c>
      <c r="N225" s="1430"/>
      <c r="O225" s="1284" t="s">
        <v>79</v>
      </c>
      <c r="P225" s="1054">
        <f>I228</f>
        <v>28.148</v>
      </c>
      <c r="Q225" s="1113">
        <f>J228</f>
        <v>27.8</v>
      </c>
      <c r="R225" s="167"/>
      <c r="S225" s="526"/>
      <c r="T225" s="1333"/>
      <c r="U225" s="1334"/>
      <c r="V225" s="167"/>
      <c r="W225" s="601" t="s">
        <v>553</v>
      </c>
      <c r="X225" s="1081">
        <f>Y225/1000/0.04</f>
        <v>0.13999999999999999</v>
      </c>
      <c r="Y225" s="1181">
        <f>J230</f>
        <v>5.6</v>
      </c>
      <c r="AA225" s="250"/>
      <c r="AB225" s="1098"/>
      <c r="AC225" s="167"/>
      <c r="AD225" s="1106"/>
      <c r="AE225" s="280"/>
      <c r="AF225" s="1105"/>
      <c r="AG225" s="137"/>
      <c r="AH225" s="1105"/>
      <c r="AI225" s="167"/>
      <c r="AJ225" s="167"/>
      <c r="AK225" s="167"/>
      <c r="AL225" s="167"/>
      <c r="AM225" s="167"/>
      <c r="AN225" s="167"/>
      <c r="AO225" s="167"/>
      <c r="AP225" s="153"/>
      <c r="AQ225" s="148"/>
      <c r="AR225" s="255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</row>
    <row r="226" spans="2:62">
      <c r="B226" s="474"/>
      <c r="C226" s="1427" t="s">
        <v>191</v>
      </c>
      <c r="D226" s="1647"/>
      <c r="E226" s="570" t="s">
        <v>86</v>
      </c>
      <c r="F226" s="550">
        <v>10</v>
      </c>
      <c r="G226" s="696">
        <v>8</v>
      </c>
      <c r="H226" s="570" t="s">
        <v>96</v>
      </c>
      <c r="I226" s="552">
        <v>76.260000000000005</v>
      </c>
      <c r="J226" s="555">
        <v>76.260000000000005</v>
      </c>
      <c r="K226" s="1331" t="s">
        <v>65</v>
      </c>
      <c r="L226" s="550">
        <v>10</v>
      </c>
      <c r="M226" s="567">
        <v>10</v>
      </c>
      <c r="N226" s="1676"/>
      <c r="O226" s="381" t="s">
        <v>254</v>
      </c>
      <c r="P226" s="1054">
        <f>L230</f>
        <v>20.83</v>
      </c>
      <c r="Q226" s="1113">
        <f>M230</f>
        <v>20</v>
      </c>
      <c r="R226" s="9"/>
      <c r="S226" s="585" t="s">
        <v>123</v>
      </c>
      <c r="T226" s="601">
        <f>I232</f>
        <v>2.8</v>
      </c>
      <c r="U226" s="1119">
        <f>J232</f>
        <v>2.8</v>
      </c>
      <c r="V226" s="9"/>
      <c r="W226" s="1336" t="s">
        <v>543</v>
      </c>
      <c r="X226" s="1337">
        <f>SUM(X224:X225)</f>
        <v>0.19</v>
      </c>
      <c r="Y226" s="1341">
        <f>SUM(Y224:Y225)</f>
        <v>7.6</v>
      </c>
      <c r="AA226" s="164"/>
      <c r="AB226" s="1098"/>
      <c r="AC226" s="217"/>
      <c r="AD226" s="167"/>
      <c r="AE226" s="217"/>
      <c r="AF226" s="1105"/>
      <c r="AG226" s="164"/>
      <c r="AH226" s="1105"/>
      <c r="AI226" s="167"/>
      <c r="AJ226" s="167"/>
      <c r="AK226" s="167"/>
      <c r="AL226" s="167"/>
      <c r="AM226" s="167"/>
      <c r="AN226" s="167"/>
      <c r="AO226" s="167"/>
      <c r="AP226" s="153"/>
      <c r="AQ226" s="148"/>
      <c r="AR226" s="255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</row>
    <row r="227" spans="2:62" ht="15" thickBot="1">
      <c r="B227" s="1479" t="s">
        <v>323</v>
      </c>
      <c r="C227" s="482" t="s">
        <v>277</v>
      </c>
      <c r="D227" s="394">
        <v>10</v>
      </c>
      <c r="E227" s="570" t="s">
        <v>458</v>
      </c>
      <c r="F227" s="584">
        <v>9.6</v>
      </c>
      <c r="G227" s="567">
        <v>8</v>
      </c>
      <c r="H227" s="541" t="s">
        <v>97</v>
      </c>
      <c r="I227" s="542">
        <v>8.48</v>
      </c>
      <c r="J227" s="544">
        <v>8.48</v>
      </c>
      <c r="K227" s="381" t="s">
        <v>97</v>
      </c>
      <c r="L227" s="885">
        <v>10</v>
      </c>
      <c r="M227" s="886"/>
      <c r="N227" s="1430"/>
      <c r="O227" s="48"/>
      <c r="P227" s="30"/>
      <c r="Q227" s="30"/>
      <c r="R227" s="30"/>
      <c r="S227" s="1286" t="s">
        <v>97</v>
      </c>
      <c r="T227" s="1287">
        <f>F232+I227+L227</f>
        <v>158.47999999999999</v>
      </c>
      <c r="U227" s="1285">
        <f>G232+J227+L227</f>
        <v>158.47999999999999</v>
      </c>
      <c r="V227" s="30"/>
      <c r="W227" s="30"/>
      <c r="X227" s="30"/>
      <c r="Y227" s="70"/>
      <c r="AA227" s="164"/>
      <c r="AB227" s="1098"/>
      <c r="AC227" s="217"/>
      <c r="AD227" s="167"/>
      <c r="AE227" s="217"/>
      <c r="AF227" s="167"/>
      <c r="AG227" s="164"/>
      <c r="AH227" s="1105"/>
      <c r="AI227" s="1501"/>
      <c r="AJ227" s="167"/>
      <c r="AK227" s="167"/>
      <c r="AL227" s="167"/>
      <c r="AM227" s="167"/>
      <c r="AN227" s="167"/>
      <c r="AO227" s="167"/>
      <c r="AP227" s="153"/>
      <c r="AQ227" s="148"/>
      <c r="AR227" s="255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</row>
    <row r="228" spans="2:62" ht="15" thickBot="1">
      <c r="B228" s="875" t="s">
        <v>425</v>
      </c>
      <c r="C228" s="549" t="s">
        <v>426</v>
      </c>
      <c r="D228" s="454">
        <v>20</v>
      </c>
      <c r="E228" s="570" t="s">
        <v>131</v>
      </c>
      <c r="F228" s="550">
        <v>2</v>
      </c>
      <c r="G228" s="567">
        <v>2</v>
      </c>
      <c r="H228" s="570" t="s">
        <v>107</v>
      </c>
      <c r="I228" s="584">
        <v>28.148</v>
      </c>
      <c r="J228" s="696">
        <v>27.8</v>
      </c>
      <c r="K228" s="884" t="s">
        <v>424</v>
      </c>
      <c r="L228" s="196"/>
      <c r="M228" s="179"/>
      <c r="N228" s="1430"/>
      <c r="AA228" s="170"/>
      <c r="AB228" s="1099"/>
      <c r="AC228" s="217"/>
      <c r="AD228" s="167"/>
      <c r="AE228" s="217"/>
      <c r="AF228" s="167"/>
      <c r="AG228" s="164"/>
      <c r="AH228" s="1120"/>
      <c r="AI228" s="1501"/>
      <c r="AJ228" s="167"/>
      <c r="AK228" s="167"/>
      <c r="AL228" s="167"/>
      <c r="AM228" s="167"/>
      <c r="AN228" s="167"/>
      <c r="AO228" s="167"/>
      <c r="AP228" s="153"/>
      <c r="AQ228" s="1699"/>
      <c r="AR228" s="1700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</row>
    <row r="229" spans="2:62" ht="15" thickBot="1">
      <c r="B229" s="530" t="s">
        <v>127</v>
      </c>
      <c r="C229" s="1267" t="s">
        <v>642</v>
      </c>
      <c r="D229" s="454">
        <v>200</v>
      </c>
      <c r="E229" s="576" t="s">
        <v>98</v>
      </c>
      <c r="F229" s="584">
        <v>3</v>
      </c>
      <c r="G229" s="696">
        <v>3</v>
      </c>
      <c r="H229" s="541" t="s">
        <v>65</v>
      </c>
      <c r="I229" s="557">
        <v>8.4</v>
      </c>
      <c r="J229" s="569">
        <v>8.4</v>
      </c>
      <c r="K229" s="419" t="s">
        <v>133</v>
      </c>
      <c r="L229" s="420" t="s">
        <v>134</v>
      </c>
      <c r="M229" s="421" t="s">
        <v>135</v>
      </c>
      <c r="N229" s="1678"/>
      <c r="AA229" s="170"/>
      <c r="AB229" s="1100"/>
      <c r="AC229" s="217"/>
      <c r="AD229" s="167"/>
      <c r="AE229" s="217"/>
      <c r="AF229" s="167"/>
      <c r="AG229" s="153"/>
      <c r="AH229" s="1105"/>
      <c r="AI229" s="1501"/>
      <c r="AJ229" s="167"/>
      <c r="AK229" s="153"/>
      <c r="AL229" s="153"/>
      <c r="AM229" s="167"/>
      <c r="AN229" s="300"/>
      <c r="AO229" s="153"/>
      <c r="AP229" s="153"/>
      <c r="AQ229" s="148"/>
      <c r="AR229" s="255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</row>
    <row r="230" spans="2:62">
      <c r="B230" s="530" t="s">
        <v>10</v>
      </c>
      <c r="C230" s="549" t="s">
        <v>11</v>
      </c>
      <c r="D230" s="454">
        <v>43</v>
      </c>
      <c r="E230" s="576" t="s">
        <v>99</v>
      </c>
      <c r="F230" s="926">
        <v>0.5</v>
      </c>
      <c r="G230" s="927">
        <v>0.5</v>
      </c>
      <c r="H230" s="1465" t="s">
        <v>448</v>
      </c>
      <c r="I230" s="552" t="s">
        <v>444</v>
      </c>
      <c r="J230" s="696">
        <v>5.6</v>
      </c>
      <c r="K230" s="378" t="s">
        <v>254</v>
      </c>
      <c r="L230" s="459">
        <v>20.83</v>
      </c>
      <c r="M230" s="462">
        <v>20</v>
      </c>
      <c r="N230" s="1430"/>
      <c r="AA230" s="164"/>
      <c r="AB230" s="1099"/>
      <c r="AC230" s="217"/>
      <c r="AD230" s="1105"/>
      <c r="AE230" s="217"/>
      <c r="AF230" s="167"/>
      <c r="AG230" s="153"/>
      <c r="AH230" s="1105"/>
      <c r="AI230" s="1501"/>
      <c r="AJ230" s="167"/>
      <c r="AK230" s="167"/>
      <c r="AL230" s="167"/>
      <c r="AM230" s="164"/>
      <c r="AN230" s="300"/>
      <c r="AO230" s="167"/>
      <c r="AP230" s="153"/>
      <c r="AQ230" s="148"/>
      <c r="AR230" s="255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</row>
    <row r="231" spans="2:62" ht="15" thickBot="1">
      <c r="B231" s="530" t="s">
        <v>10</v>
      </c>
      <c r="C231" s="549" t="s">
        <v>510</v>
      </c>
      <c r="D231" s="454">
        <v>30</v>
      </c>
      <c r="E231" s="576" t="s">
        <v>455</v>
      </c>
      <c r="F231" s="577">
        <v>8.0000000000000002E-3</v>
      </c>
      <c r="G231" s="578">
        <v>8.0000000000000002E-3</v>
      </c>
      <c r="H231" s="570" t="s">
        <v>443</v>
      </c>
      <c r="I231" s="584">
        <v>1.4E-2</v>
      </c>
      <c r="J231" s="696">
        <v>1.4E-2</v>
      </c>
      <c r="K231" s="156"/>
      <c r="L231" s="167"/>
      <c r="M231" s="155"/>
      <c r="N231" s="1430"/>
      <c r="O231" s="289"/>
      <c r="P231" s="290"/>
      <c r="Q231" s="284"/>
      <c r="R231" s="9"/>
      <c r="S231" s="9"/>
      <c r="AA231" s="170"/>
      <c r="AB231" s="1099"/>
      <c r="AC231" s="153"/>
      <c r="AD231" s="167"/>
      <c r="AE231" s="217"/>
      <c r="AF231" s="1105"/>
      <c r="AG231" s="153"/>
      <c r="AH231" s="1240"/>
      <c r="AI231" s="1501"/>
      <c r="AJ231" s="153"/>
      <c r="AK231" s="181"/>
      <c r="AL231" s="302"/>
      <c r="AM231" s="167"/>
      <c r="AN231" s="167"/>
      <c r="AO231" s="153"/>
      <c r="AP231" s="153"/>
      <c r="AQ231" s="148"/>
      <c r="AR231" s="255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</row>
    <row r="232" spans="2:62" ht="15" thickBot="1">
      <c r="B232" s="590" t="s">
        <v>688</v>
      </c>
      <c r="C232" s="549" t="s">
        <v>660</v>
      </c>
      <c r="D232" s="454">
        <v>100</v>
      </c>
      <c r="E232" s="562" t="s">
        <v>329</v>
      </c>
      <c r="F232" s="550">
        <v>140</v>
      </c>
      <c r="G232" s="567">
        <v>140</v>
      </c>
      <c r="H232" s="562" t="s">
        <v>245</v>
      </c>
      <c r="I232" s="550">
        <v>2.8</v>
      </c>
      <c r="J232" s="567">
        <v>2.8</v>
      </c>
      <c r="K232" s="884" t="s">
        <v>410</v>
      </c>
      <c r="L232" s="196"/>
      <c r="M232" s="179"/>
      <c r="N232" s="1430"/>
      <c r="O232" s="7"/>
      <c r="P232" s="9"/>
      <c r="Q232" s="9"/>
      <c r="R232" s="9"/>
      <c r="S232" s="9"/>
      <c r="AA232" s="170"/>
      <c r="AB232" s="1101"/>
      <c r="AC232" s="217"/>
      <c r="AD232" s="167"/>
      <c r="AE232" s="217"/>
      <c r="AF232" s="167"/>
      <c r="AG232" s="153"/>
      <c r="AH232" s="1105"/>
      <c r="AI232" s="1501"/>
      <c r="AJ232" s="153"/>
      <c r="AK232" s="181"/>
      <c r="AL232" s="192"/>
      <c r="AM232" s="167"/>
      <c r="AN232" s="167"/>
      <c r="AO232" s="153"/>
      <c r="AP232" s="289"/>
      <c r="AQ232" s="290"/>
      <c r="AR232" s="284"/>
      <c r="AS232" s="167"/>
      <c r="AT232" s="167"/>
      <c r="AU232" s="167"/>
      <c r="AV232" s="25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</row>
    <row r="233" spans="2:62" ht="15" thickBot="1">
      <c r="B233" s="55"/>
      <c r="C233" s="1428"/>
      <c r="D233" s="155"/>
      <c r="E233" s="923" t="s">
        <v>178</v>
      </c>
      <c r="F233" s="923"/>
      <c r="G233" s="1466"/>
      <c r="H233" s="562" t="s">
        <v>110</v>
      </c>
      <c r="I233" s="926">
        <v>2.8</v>
      </c>
      <c r="J233" s="927">
        <v>2.8</v>
      </c>
      <c r="K233" s="419" t="s">
        <v>133</v>
      </c>
      <c r="L233" s="420" t="s">
        <v>134</v>
      </c>
      <c r="M233" s="421" t="s">
        <v>135</v>
      </c>
      <c r="N233" s="1430"/>
      <c r="O233" s="153"/>
      <c r="P233" s="148"/>
      <c r="Q233" s="255"/>
      <c r="R233" s="9"/>
      <c r="S233" s="9"/>
      <c r="AA233" s="170"/>
      <c r="AB233" s="1099"/>
      <c r="AC233" s="217"/>
      <c r="AD233" s="167"/>
      <c r="AE233" s="217"/>
      <c r="AF233" s="167"/>
      <c r="AG233" s="153"/>
      <c r="AH233" s="1105"/>
      <c r="AI233" s="1501"/>
      <c r="AJ233" s="153"/>
      <c r="AK233" s="181"/>
      <c r="AL233" s="192"/>
      <c r="AM233" s="167"/>
      <c r="AN233" s="167"/>
      <c r="AO233" s="167"/>
      <c r="AP233" s="153"/>
      <c r="AQ233" s="178"/>
      <c r="AR233" s="257"/>
      <c r="AS233" s="167"/>
      <c r="AT233" s="167"/>
      <c r="AU233" s="167"/>
      <c r="AV233" s="25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</row>
    <row r="234" spans="2:62">
      <c r="B234" s="55"/>
      <c r="C234" s="1428"/>
      <c r="D234" s="155"/>
      <c r="E234" s="562" t="s">
        <v>449</v>
      </c>
      <c r="F234" s="912" t="s">
        <v>498</v>
      </c>
      <c r="G234" s="696">
        <v>2</v>
      </c>
      <c r="H234" s="562" t="s">
        <v>445</v>
      </c>
      <c r="I234" s="552">
        <v>2.9</v>
      </c>
      <c r="J234" s="555">
        <v>2.9</v>
      </c>
      <c r="K234" s="230" t="s">
        <v>63</v>
      </c>
      <c r="L234" s="924">
        <v>10</v>
      </c>
      <c r="M234" s="247">
        <v>10</v>
      </c>
      <c r="N234" s="1430"/>
      <c r="O234" s="1540"/>
      <c r="P234" s="186"/>
      <c r="Q234" s="296"/>
      <c r="R234" s="9"/>
      <c r="S234" s="9"/>
      <c r="AA234" s="170"/>
      <c r="AB234" s="167"/>
      <c r="AC234" s="178"/>
      <c r="AD234" s="1105"/>
      <c r="AE234" s="217"/>
      <c r="AF234" s="1105"/>
      <c r="AG234" s="153"/>
      <c r="AH234" s="1105"/>
      <c r="AI234" s="1501"/>
      <c r="AJ234" s="153"/>
      <c r="AK234" s="181"/>
      <c r="AL234" s="192"/>
      <c r="AM234" s="167"/>
      <c r="AN234" s="167"/>
      <c r="AO234" s="167"/>
      <c r="AP234" s="153"/>
      <c r="AQ234" s="178"/>
      <c r="AR234" s="257"/>
      <c r="AS234" s="167"/>
      <c r="AT234" s="167"/>
      <c r="AU234" s="167"/>
      <c r="AV234" s="25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</row>
    <row r="235" spans="2:62" ht="16.2" thickBot="1">
      <c r="B235" s="55"/>
      <c r="C235" s="1428"/>
      <c r="D235" s="155"/>
      <c r="E235" s="570" t="s">
        <v>232</v>
      </c>
      <c r="F235" s="550">
        <v>67.05</v>
      </c>
      <c r="G235" s="567">
        <v>47</v>
      </c>
      <c r="H235" s="512" t="s">
        <v>212</v>
      </c>
      <c r="I235" s="552">
        <v>20</v>
      </c>
      <c r="J235" s="555">
        <v>20</v>
      </c>
      <c r="K235" s="156"/>
      <c r="L235" s="167"/>
      <c r="M235" s="155"/>
      <c r="N235" s="1430"/>
      <c r="O235" s="164"/>
      <c r="P235" s="166"/>
      <c r="Q235" s="229"/>
      <c r="R235" s="9"/>
      <c r="S235" s="9"/>
      <c r="AA235" s="170"/>
      <c r="AB235" s="1099"/>
      <c r="AC235" s="217"/>
      <c r="AD235" s="1105"/>
      <c r="AE235" s="217"/>
      <c r="AF235" s="1105"/>
      <c r="AG235" s="153"/>
      <c r="AH235" s="1105"/>
      <c r="AI235" s="1502"/>
      <c r="AJ235" s="153"/>
      <c r="AK235" s="148"/>
      <c r="AL235" s="192"/>
      <c r="AM235" s="167"/>
      <c r="AN235" s="167"/>
      <c r="AO235" s="167"/>
      <c r="AP235" s="153"/>
      <c r="AQ235" s="178"/>
      <c r="AR235" s="257"/>
      <c r="AS235" s="167"/>
      <c r="AT235" s="167"/>
      <c r="AU235" s="167"/>
      <c r="AV235" s="192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</row>
    <row r="236" spans="2:62" ht="15" thickBot="1">
      <c r="B236" s="55"/>
      <c r="C236" s="1428"/>
      <c r="D236" s="155"/>
      <c r="E236" s="570" t="s">
        <v>458</v>
      </c>
      <c r="F236" s="550">
        <v>10.234</v>
      </c>
      <c r="G236" s="696">
        <v>8.6</v>
      </c>
      <c r="H236" s="167"/>
      <c r="I236" s="167"/>
      <c r="J236" s="155"/>
      <c r="K236" s="1622" t="s">
        <v>322</v>
      </c>
      <c r="L236" s="196"/>
      <c r="M236" s="179"/>
      <c r="N236" s="1430"/>
      <c r="O236" s="164"/>
      <c r="P236" s="148"/>
      <c r="Q236" s="255"/>
      <c r="R236" s="9"/>
      <c r="S236" s="9"/>
      <c r="AA236" s="170"/>
      <c r="AB236" s="1096"/>
      <c r="AC236" s="292"/>
      <c r="AD236" s="1120"/>
      <c r="AE236" s="217"/>
      <c r="AF236" s="167"/>
      <c r="AG236" s="153"/>
      <c r="AH236" s="1111"/>
      <c r="AI236" s="167"/>
      <c r="AJ236" s="170"/>
      <c r="AK236" s="173"/>
      <c r="AL236" s="192"/>
      <c r="AM236" s="167"/>
      <c r="AN236" s="167"/>
      <c r="AO236" s="167"/>
      <c r="AP236" s="153"/>
      <c r="AQ236" s="178"/>
      <c r="AR236" s="257"/>
      <c r="AS236" s="167"/>
      <c r="AT236" s="153"/>
      <c r="AU236" s="178"/>
      <c r="AV236" s="25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</row>
    <row r="237" spans="2:62" ht="15" thickBot="1">
      <c r="B237" s="55"/>
      <c r="C237" s="1428"/>
      <c r="D237" s="155"/>
      <c r="E237" s="167"/>
      <c r="F237" s="167"/>
      <c r="G237" s="155"/>
      <c r="H237" s="167"/>
      <c r="I237" s="167"/>
      <c r="J237" s="155"/>
      <c r="K237" s="303" t="s">
        <v>133</v>
      </c>
      <c r="L237" s="285" t="s">
        <v>134</v>
      </c>
      <c r="M237" s="286" t="s">
        <v>135</v>
      </c>
      <c r="N237" s="1430"/>
      <c r="O237" s="164"/>
      <c r="P237" s="186"/>
      <c r="Q237" s="296"/>
      <c r="R237" s="9"/>
      <c r="S237" s="9"/>
      <c r="AA237" s="170"/>
      <c r="AB237" s="1102"/>
      <c r="AC237" s="217"/>
      <c r="AD237" s="1240"/>
      <c r="AE237" s="217"/>
      <c r="AF237" s="1105"/>
      <c r="AG237" s="222"/>
      <c r="AH237" s="1105"/>
      <c r="AI237" s="164"/>
      <c r="AJ237" s="170"/>
      <c r="AK237" s="171"/>
      <c r="AL237" s="192"/>
      <c r="AM237" s="167"/>
      <c r="AN237" s="167"/>
      <c r="AO237" s="167"/>
      <c r="AP237" s="153"/>
      <c r="AQ237" s="178"/>
      <c r="AR237" s="257"/>
      <c r="AS237" s="167"/>
      <c r="AT237" s="153"/>
      <c r="AU237" s="181"/>
      <c r="AV237" s="261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</row>
    <row r="238" spans="2:62" ht="15" thickBot="1">
      <c r="B238" s="48"/>
      <c r="C238" s="1563"/>
      <c r="D238" s="158"/>
      <c r="E238" s="1422"/>
      <c r="F238" s="1467"/>
      <c r="G238" s="1468"/>
      <c r="H238" s="165"/>
      <c r="I238" s="165"/>
      <c r="J238" s="158"/>
      <c r="K238" s="1652" t="s">
        <v>422</v>
      </c>
      <c r="L238" s="1674">
        <v>113.5</v>
      </c>
      <c r="M238" s="1654">
        <v>100</v>
      </c>
      <c r="N238" s="1430"/>
      <c r="O238" s="164"/>
      <c r="P238" s="148"/>
      <c r="Q238" s="255"/>
      <c r="R238" s="9"/>
      <c r="S238" s="9"/>
      <c r="AA238" s="170"/>
      <c r="AB238" s="1096"/>
      <c r="AC238" s="217"/>
      <c r="AD238" s="167"/>
      <c r="AE238" s="217"/>
      <c r="AF238" s="1105"/>
      <c r="AG238" s="167"/>
      <c r="AH238" s="1105"/>
      <c r="AI238" s="164"/>
      <c r="AJ238" s="153"/>
      <c r="AK238" s="178"/>
      <c r="AL238" s="192"/>
      <c r="AM238" s="167"/>
      <c r="AN238" s="167"/>
      <c r="AO238" s="167"/>
      <c r="AP238" s="153"/>
      <c r="AQ238" s="181"/>
      <c r="AR238" s="261"/>
      <c r="AS238" s="167"/>
      <c r="AT238" s="167"/>
      <c r="AU238" s="167"/>
      <c r="AV238" s="25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</row>
    <row r="239" spans="2:62">
      <c r="C239" s="213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430"/>
      <c r="O239" s="269"/>
      <c r="P239" s="181"/>
      <c r="Q239" s="261"/>
      <c r="R239" s="9"/>
      <c r="S239" s="9"/>
      <c r="AA239" s="170"/>
      <c r="AB239" s="1096"/>
      <c r="AC239" s="217"/>
      <c r="AD239" s="1105"/>
      <c r="AE239" s="217"/>
      <c r="AF239" s="167"/>
      <c r="AG239" s="167"/>
      <c r="AH239" s="167"/>
      <c r="AI239" s="164"/>
      <c r="AJ239" s="153"/>
      <c r="AK239" s="178"/>
      <c r="AL239" s="192"/>
      <c r="AM239" s="167"/>
      <c r="AN239" s="167"/>
      <c r="AO239" s="167"/>
      <c r="AP239" s="153"/>
      <c r="AQ239" s="178"/>
      <c r="AR239" s="257"/>
      <c r="AS239" s="167"/>
      <c r="AT239" s="164"/>
      <c r="AU239" s="166"/>
      <c r="AV239" s="229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</row>
    <row r="240" spans="2:62">
      <c r="C240" s="213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430"/>
      <c r="O240" s="177"/>
      <c r="P240" s="166"/>
      <c r="Q240" s="167"/>
      <c r="R240" s="9"/>
      <c r="S240" s="9"/>
      <c r="AA240" s="275"/>
      <c r="AB240" s="1098"/>
      <c r="AC240" s="217"/>
      <c r="AD240" s="167"/>
      <c r="AE240" s="217"/>
      <c r="AF240" s="1105"/>
      <c r="AG240" s="167"/>
      <c r="AH240" s="1105"/>
      <c r="AI240" s="167"/>
      <c r="AJ240" s="153"/>
      <c r="AK240" s="148"/>
      <c r="AL240" s="192"/>
      <c r="AM240" s="167"/>
      <c r="AN240" s="167"/>
      <c r="AO240" s="167"/>
      <c r="AP240" s="177"/>
      <c r="AQ240" s="181"/>
      <c r="AR240" s="261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</row>
    <row r="241" spans="2:62">
      <c r="B241" s="197"/>
      <c r="C241" s="153"/>
      <c r="D241" s="148"/>
      <c r="E241" s="167"/>
      <c r="F241" s="126"/>
      <c r="G241" s="126"/>
      <c r="H241" s="164"/>
      <c r="I241" s="136"/>
      <c r="J241" s="229"/>
      <c r="K241" s="126"/>
      <c r="L241" s="126"/>
      <c r="M241" s="126"/>
      <c r="N241" s="1430"/>
      <c r="O241" s="153"/>
      <c r="P241" s="148"/>
      <c r="Q241" s="266"/>
      <c r="R241" s="9"/>
      <c r="S241" s="9"/>
      <c r="AA241" s="153"/>
      <c r="AB241" s="1096"/>
      <c r="AC241" s="1511"/>
      <c r="AD241" s="1105"/>
      <c r="AE241" s="217"/>
      <c r="AF241" s="167"/>
      <c r="AG241" s="167"/>
      <c r="AH241" s="1105"/>
      <c r="AI241" s="153"/>
      <c r="AJ241" s="177"/>
      <c r="AK241" s="181"/>
      <c r="AL241" s="192"/>
      <c r="AM241" s="167"/>
      <c r="AN241" s="167"/>
      <c r="AO241" s="167"/>
      <c r="AP241" s="153"/>
      <c r="AQ241" s="181"/>
      <c r="AR241" s="261"/>
      <c r="AS241" s="167"/>
      <c r="AT241" s="153"/>
      <c r="AU241" s="178"/>
      <c r="AV241" s="25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</row>
    <row r="242" spans="2:62">
      <c r="B242" s="309"/>
      <c r="C242" s="153"/>
      <c r="D242" s="148"/>
      <c r="E242" s="167"/>
      <c r="F242" s="167"/>
      <c r="G242" s="167"/>
      <c r="H242" s="126"/>
      <c r="I242" s="126"/>
      <c r="J242" s="126"/>
      <c r="K242" s="153"/>
      <c r="L242" s="148"/>
      <c r="M242" s="255"/>
      <c r="N242" s="1430"/>
      <c r="O242" s="1330"/>
      <c r="P242" s="167"/>
      <c r="Q242" s="167"/>
      <c r="AA242" s="153"/>
      <c r="AB242" s="1103"/>
      <c r="AC242" s="1519"/>
      <c r="AD242" s="167"/>
      <c r="AE242" s="170"/>
      <c r="AF242" s="167"/>
      <c r="AG242" s="167"/>
      <c r="AH242" s="1105"/>
      <c r="AI242" s="164"/>
      <c r="AJ242" s="177"/>
      <c r="AK242" s="181"/>
      <c r="AL242" s="192"/>
      <c r="AM242" s="167"/>
      <c r="AN242" s="167"/>
      <c r="AO242" s="167"/>
      <c r="AP242" s="170"/>
      <c r="AQ242" s="173"/>
      <c r="AR242" s="267"/>
      <c r="AS242" s="167"/>
      <c r="AT242" s="153"/>
      <c r="AU242" s="178"/>
      <c r="AV242" s="25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</row>
    <row r="243" spans="2:62">
      <c r="B243" s="309"/>
      <c r="C243" s="153"/>
      <c r="D243" s="148"/>
      <c r="E243" s="167"/>
      <c r="F243" s="126"/>
      <c r="G243" s="126"/>
      <c r="H243" s="126"/>
      <c r="I243" s="126"/>
      <c r="J243" s="126"/>
      <c r="K243" s="126"/>
      <c r="L243" s="126"/>
      <c r="M243" s="126"/>
      <c r="N243" s="1430"/>
      <c r="O243" s="153"/>
      <c r="P243" s="167"/>
      <c r="Q243" s="167"/>
      <c r="AA243" s="167"/>
      <c r="AB243" s="1098"/>
      <c r="AC243" s="167"/>
      <c r="AD243" s="1105"/>
      <c r="AE243" s="153"/>
      <c r="AF243" s="167"/>
      <c r="AG243" s="167"/>
      <c r="AH243" s="1105"/>
      <c r="AI243" s="164"/>
      <c r="AJ243" s="177"/>
      <c r="AK243" s="181"/>
      <c r="AL243" s="192"/>
      <c r="AM243" s="167"/>
      <c r="AN243" s="167"/>
      <c r="AO243" s="167"/>
      <c r="AP243" s="170"/>
      <c r="AQ243" s="171"/>
      <c r="AR243" s="298"/>
      <c r="AS243" s="167"/>
      <c r="AT243" s="153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</row>
    <row r="244" spans="2:62" ht="15.6">
      <c r="B244" s="186"/>
      <c r="C244" s="153"/>
      <c r="D244" s="148"/>
      <c r="E244" s="167"/>
      <c r="F244" s="167"/>
      <c r="G244" s="167"/>
      <c r="H244" s="126"/>
      <c r="I244" s="126"/>
      <c r="J244" s="126"/>
      <c r="K244" s="167"/>
      <c r="L244" s="167"/>
      <c r="M244" s="167"/>
      <c r="N244" s="1430"/>
      <c r="O244" s="153"/>
      <c r="P244" s="167"/>
      <c r="Q244" s="167"/>
      <c r="AA244" s="167"/>
      <c r="AB244" s="1098"/>
      <c r="AC244" s="167"/>
      <c r="AD244" s="1105"/>
      <c r="AE244" s="153"/>
      <c r="AF244" s="167"/>
      <c r="AG244" s="167"/>
      <c r="AH244" s="1105"/>
      <c r="AI244" s="164"/>
      <c r="AJ244" s="153"/>
      <c r="AK244" s="299"/>
      <c r="AL244" s="192"/>
      <c r="AM244" s="167"/>
      <c r="AN244" s="167"/>
      <c r="AO244" s="167"/>
      <c r="AP244" s="153"/>
      <c r="AQ244" s="178"/>
      <c r="AR244" s="257"/>
      <c r="AS244" s="167"/>
      <c r="AT244" s="170"/>
      <c r="AU244" s="173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</row>
    <row r="245" spans="2:62" ht="15.6">
      <c r="B245" s="187"/>
      <c r="C245" s="153"/>
      <c r="D245" s="148"/>
      <c r="E245" s="167"/>
      <c r="F245" s="167"/>
      <c r="G245" s="167"/>
      <c r="H245" s="126"/>
      <c r="I245" s="126"/>
      <c r="J245" s="126"/>
      <c r="K245" s="167"/>
      <c r="L245" s="167"/>
      <c r="M245" s="167"/>
      <c r="N245" s="1430"/>
      <c r="O245" s="170"/>
      <c r="P245" s="167"/>
      <c r="Q245" s="167"/>
      <c r="AA245" s="164"/>
      <c r="AB245" s="1098"/>
      <c r="AC245" s="261"/>
      <c r="AD245" s="1105"/>
      <c r="AE245" s="167"/>
      <c r="AF245" s="1105"/>
      <c r="AG245" s="167"/>
      <c r="AH245" s="1105"/>
      <c r="AI245" s="164"/>
      <c r="AJ245" s="153"/>
      <c r="AK245" s="299"/>
      <c r="AL245" s="192"/>
      <c r="AM245" s="167"/>
      <c r="AN245" s="167"/>
      <c r="AO245" s="167"/>
      <c r="AP245" s="167"/>
      <c r="AQ245" s="167"/>
      <c r="AR245" s="153"/>
      <c r="AS245" s="167"/>
      <c r="AT245" s="170"/>
      <c r="AU245" s="171"/>
      <c r="AV245" s="261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</row>
    <row r="246" spans="2:62" ht="15.6">
      <c r="B246" s="187"/>
      <c r="C246" s="153"/>
      <c r="D246" s="148"/>
      <c r="E246" s="167"/>
      <c r="F246" s="167"/>
      <c r="G246" s="167"/>
      <c r="H246" s="126"/>
      <c r="I246" s="126"/>
      <c r="J246" s="126"/>
      <c r="K246" s="167"/>
      <c r="L246" s="167"/>
      <c r="M246" s="167"/>
      <c r="N246" s="1430"/>
      <c r="O246" s="170"/>
      <c r="P246" s="167"/>
      <c r="Q246" s="167"/>
      <c r="AA246" s="167"/>
      <c r="AB246" s="1098"/>
      <c r="AC246" s="153"/>
      <c r="AD246" s="1106"/>
      <c r="AE246" s="167"/>
      <c r="AF246" s="1105"/>
      <c r="AG246" s="167"/>
      <c r="AH246" s="1105"/>
      <c r="AI246" s="167"/>
      <c r="AJ246" s="153"/>
      <c r="AK246" s="299"/>
      <c r="AL246" s="167"/>
      <c r="AM246" s="167"/>
      <c r="AN246" s="167"/>
      <c r="AO246" s="167"/>
      <c r="AP246" s="167"/>
      <c r="AQ246" s="167"/>
      <c r="AR246" s="167"/>
      <c r="AS246" s="167"/>
      <c r="AT246" s="153"/>
      <c r="AU246" s="181"/>
      <c r="AV246" s="261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</row>
    <row r="247" spans="2:62" ht="15.6">
      <c r="B247" s="194"/>
      <c r="C247" s="167"/>
      <c r="D247" s="185"/>
      <c r="E247" s="295"/>
      <c r="F247" s="167"/>
      <c r="G247" s="167"/>
      <c r="H247" s="126"/>
      <c r="I247" s="126"/>
      <c r="J247" s="126"/>
      <c r="K247" s="167"/>
      <c r="L247" s="167"/>
      <c r="M247" s="167"/>
      <c r="N247" s="1430"/>
      <c r="O247" s="153"/>
      <c r="P247" s="167"/>
      <c r="Q247" s="167"/>
      <c r="W247" s="75"/>
      <c r="X247" s="21"/>
      <c r="AA247" s="167"/>
      <c r="AB247" s="1095"/>
      <c r="AC247" s="153"/>
      <c r="AD247" s="1106"/>
      <c r="AE247" s="167"/>
      <c r="AF247" s="1105"/>
      <c r="AG247" s="167"/>
      <c r="AH247" s="1105"/>
      <c r="AI247" s="167"/>
      <c r="AJ247" s="153"/>
      <c r="AK247" s="299"/>
      <c r="AL247" s="167"/>
      <c r="AM247" s="167"/>
      <c r="AN247" s="167"/>
      <c r="AO247" s="167"/>
      <c r="AP247" s="167"/>
      <c r="AQ247" s="167"/>
      <c r="AR247" s="167"/>
      <c r="AS247" s="167"/>
      <c r="AT247" s="153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</row>
    <row r="248" spans="2:62" ht="15.6">
      <c r="B248" s="167"/>
      <c r="C248" s="185"/>
      <c r="D248" s="167"/>
      <c r="E248" s="256"/>
      <c r="F248" s="167"/>
      <c r="G248" s="167"/>
      <c r="H248" s="126"/>
      <c r="I248" s="126"/>
      <c r="J248" s="126"/>
      <c r="K248" s="167"/>
      <c r="L248" s="167"/>
      <c r="M248" s="167"/>
      <c r="N248" s="1430"/>
      <c r="O248" s="167"/>
      <c r="P248" s="167"/>
      <c r="Q248" s="167"/>
      <c r="W248" s="75"/>
      <c r="X248" s="21"/>
      <c r="AA248" s="167"/>
      <c r="AB248" s="1095"/>
      <c r="AC248" s="153"/>
      <c r="AD248" s="1106"/>
      <c r="AE248" s="167"/>
      <c r="AF248" s="1105"/>
      <c r="AG248" s="167"/>
      <c r="AH248" s="1105"/>
      <c r="AI248" s="186"/>
      <c r="AJ248" s="153"/>
      <c r="AK248" s="299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</row>
    <row r="249" spans="2:62" ht="15.6">
      <c r="B249" s="167"/>
      <c r="C249" s="185"/>
      <c r="D249" s="167"/>
      <c r="E249" s="289"/>
      <c r="F249" s="290"/>
      <c r="G249" s="284"/>
      <c r="H249" s="126"/>
      <c r="I249" s="126"/>
      <c r="J249" s="126"/>
      <c r="K249" s="167"/>
      <c r="L249" s="167"/>
      <c r="M249" s="167"/>
      <c r="N249" s="1430"/>
      <c r="W249" s="57"/>
      <c r="X249" s="21"/>
      <c r="AA249" s="167"/>
      <c r="AB249" s="1096"/>
      <c r="AC249" s="153"/>
      <c r="AD249" s="1106"/>
      <c r="AE249" s="167"/>
      <c r="AF249" s="1105"/>
      <c r="AG249" s="167"/>
      <c r="AH249" s="1105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</row>
    <row r="250" spans="2:62">
      <c r="B250" s="167"/>
      <c r="C250" s="185"/>
      <c r="D250" s="167"/>
      <c r="E250" s="153"/>
      <c r="F250" s="148"/>
      <c r="G250" s="266"/>
      <c r="H250" s="126"/>
      <c r="I250" s="126"/>
      <c r="J250" s="126"/>
      <c r="K250" s="167"/>
      <c r="L250" s="167"/>
      <c r="M250" s="167"/>
      <c r="N250" s="1430"/>
      <c r="AA250" s="167"/>
      <c r="AB250" s="1096"/>
      <c r="AC250" s="153"/>
      <c r="AD250" s="1106"/>
      <c r="AE250" s="167"/>
      <c r="AF250" s="1105"/>
      <c r="AG250" s="167"/>
      <c r="AH250" s="1105"/>
      <c r="AI250" s="186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</row>
    <row r="251" spans="2:62">
      <c r="B251" s="167"/>
      <c r="C251" s="185"/>
      <c r="D251" s="167"/>
      <c r="E251" s="153"/>
      <c r="F251" s="148"/>
      <c r="G251" s="266"/>
      <c r="H251" s="126"/>
      <c r="I251" s="126"/>
      <c r="J251" s="126"/>
      <c r="K251" s="167"/>
      <c r="L251" s="167"/>
      <c r="M251" s="167"/>
      <c r="N251" s="1430"/>
      <c r="AA251" s="167"/>
      <c r="AB251" s="1096"/>
      <c r="AC251" s="153"/>
      <c r="AD251" s="1106"/>
      <c r="AE251" s="167"/>
      <c r="AF251" s="1105"/>
      <c r="AG251" s="167"/>
      <c r="AH251" s="1105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</row>
    <row r="252" spans="2:62">
      <c r="B252" s="167"/>
      <c r="C252" s="185"/>
      <c r="D252" s="167"/>
      <c r="E252" s="170"/>
      <c r="F252" s="171"/>
      <c r="G252" s="287"/>
      <c r="H252" s="167"/>
      <c r="I252" s="167"/>
      <c r="J252" s="167"/>
      <c r="K252" s="167"/>
      <c r="L252" s="167"/>
      <c r="M252" s="167"/>
      <c r="N252" s="1430"/>
      <c r="AA252" s="167"/>
      <c r="AB252" s="1098"/>
      <c r="AC252" s="167"/>
      <c r="AD252" s="1105"/>
      <c r="AE252" s="167"/>
      <c r="AF252" s="1105"/>
      <c r="AG252" s="167"/>
      <c r="AH252" s="1105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</row>
    <row r="253" spans="2:62">
      <c r="B253" s="167"/>
      <c r="C253" s="185"/>
      <c r="D253" s="167"/>
      <c r="E253" s="153"/>
      <c r="F253" s="178"/>
      <c r="G253" s="257"/>
      <c r="H253" s="167"/>
      <c r="I253" s="167"/>
      <c r="J253" s="167"/>
      <c r="K253" s="153"/>
      <c r="L253" s="255"/>
      <c r="M253" s="497"/>
      <c r="N253" s="1430"/>
      <c r="AA253" s="167"/>
      <c r="AB253" s="1098"/>
      <c r="AC253" s="167"/>
      <c r="AD253" s="1105"/>
      <c r="AE253" s="167"/>
      <c r="AF253" s="1105"/>
      <c r="AG253" s="167"/>
      <c r="AH253" s="1105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</row>
    <row r="254" spans="2:62">
      <c r="B254" s="167"/>
      <c r="C254" s="185"/>
      <c r="D254" s="167"/>
      <c r="E254" s="153"/>
      <c r="F254" s="148"/>
      <c r="G254" s="229"/>
      <c r="H254" s="167"/>
      <c r="I254" s="167"/>
      <c r="J254" s="167"/>
      <c r="K254" s="153"/>
      <c r="L254" s="255"/>
      <c r="M254" s="266"/>
      <c r="N254" s="1430"/>
      <c r="AA254" s="167"/>
      <c r="AB254" s="1098"/>
      <c r="AC254" s="167"/>
      <c r="AD254" s="1105"/>
      <c r="AE254" s="167"/>
      <c r="AF254" s="1105"/>
      <c r="AG254" s="167"/>
      <c r="AH254" s="1105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</row>
    <row r="255" spans="2:62">
      <c r="B255" s="167"/>
      <c r="C255" s="185"/>
      <c r="D255" s="167"/>
      <c r="E255" s="167"/>
      <c r="F255" s="167"/>
      <c r="G255" s="167"/>
      <c r="H255" s="167"/>
      <c r="I255" s="167"/>
      <c r="J255" s="167"/>
      <c r="K255" s="167"/>
      <c r="L255" s="167"/>
      <c r="M255" s="167"/>
      <c r="N255" s="1430"/>
      <c r="AA255" s="167"/>
      <c r="AB255" s="1098"/>
      <c r="AC255" s="167"/>
      <c r="AD255" s="1105"/>
      <c r="AE255" s="167"/>
      <c r="AF255" s="1105"/>
      <c r="AG255" s="167"/>
      <c r="AH255" s="1105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</row>
    <row r="256" spans="2:62" ht="15.6">
      <c r="B256" s="191"/>
      <c r="C256" s="167"/>
      <c r="D256" s="185"/>
      <c r="E256" s="167"/>
      <c r="F256" s="167"/>
      <c r="G256" s="167"/>
      <c r="H256" s="167"/>
      <c r="I256" s="167"/>
      <c r="J256" s="167"/>
      <c r="K256" s="506"/>
      <c r="L256" s="167"/>
      <c r="M256" s="167"/>
      <c r="N256" s="1430"/>
      <c r="AA256" s="167"/>
      <c r="AB256" s="1098"/>
      <c r="AC256" s="167"/>
      <c r="AD256" s="1105"/>
      <c r="AE256" s="167"/>
      <c r="AF256" s="1105"/>
      <c r="AG256" s="167"/>
      <c r="AH256" s="1105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</row>
    <row r="257" spans="2:62">
      <c r="B257" s="167"/>
      <c r="C257" s="185"/>
      <c r="D257" s="167"/>
      <c r="E257" s="167"/>
      <c r="F257" s="167"/>
      <c r="G257" s="167"/>
      <c r="H257" s="167"/>
      <c r="I257" s="167"/>
      <c r="J257" s="167"/>
      <c r="K257" s="289"/>
      <c r="L257" s="290"/>
      <c r="M257" s="284"/>
      <c r="N257" s="1430"/>
      <c r="AA257" s="167"/>
      <c r="AB257" s="1098"/>
      <c r="AC257" s="167"/>
      <c r="AD257" s="1105"/>
      <c r="AE257" s="167"/>
      <c r="AF257" s="1105"/>
      <c r="AG257" s="167"/>
      <c r="AH257" s="1106"/>
      <c r="AI257" s="153"/>
      <c r="AJ257" s="148"/>
      <c r="AK257" s="245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</row>
    <row r="258" spans="2:62">
      <c r="B258" s="395"/>
      <c r="C258" s="153"/>
      <c r="D258" s="148"/>
      <c r="E258" s="167"/>
      <c r="F258" s="167"/>
      <c r="G258" s="167"/>
      <c r="H258" s="167"/>
      <c r="I258" s="167"/>
      <c r="J258" s="167"/>
      <c r="K258" s="164"/>
      <c r="L258" s="507"/>
      <c r="M258" s="258"/>
      <c r="N258" s="1430"/>
      <c r="AA258" s="167"/>
      <c r="AB258" s="1098"/>
      <c r="AC258" s="167"/>
      <c r="AD258" s="1105"/>
      <c r="AE258" s="167"/>
      <c r="AF258" s="1105"/>
      <c r="AG258" s="167"/>
      <c r="AH258" s="1106"/>
      <c r="AI258" s="217"/>
      <c r="AJ258" s="148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</row>
    <row r="259" spans="2:62">
      <c r="B259" s="188"/>
      <c r="C259" s="153"/>
      <c r="D259" s="148"/>
      <c r="E259" s="167"/>
      <c r="F259" s="167"/>
      <c r="G259" s="167"/>
      <c r="H259" s="167"/>
      <c r="I259" s="167"/>
      <c r="J259" s="167"/>
      <c r="K259" s="153"/>
      <c r="L259" s="148"/>
      <c r="M259" s="266"/>
      <c r="N259" s="1430"/>
      <c r="AA259" s="167"/>
      <c r="AB259" s="1098"/>
      <c r="AC259" s="167"/>
      <c r="AD259" s="1105"/>
      <c r="AE259" s="167"/>
      <c r="AF259" s="1105"/>
      <c r="AG259" s="167"/>
      <c r="AH259" s="1105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</row>
    <row r="260" spans="2:62">
      <c r="B260" s="167"/>
      <c r="C260" s="185"/>
      <c r="D260" s="167"/>
      <c r="E260" s="167"/>
      <c r="F260" s="167"/>
      <c r="G260" s="167"/>
      <c r="H260" s="167"/>
      <c r="I260" s="167"/>
      <c r="J260" s="167"/>
      <c r="K260" s="164"/>
      <c r="L260" s="166"/>
      <c r="M260" s="229"/>
      <c r="N260" s="1430"/>
      <c r="AA260" s="167"/>
      <c r="AB260" s="1098"/>
      <c r="AC260" s="167"/>
      <c r="AD260" s="1105"/>
      <c r="AE260" s="167"/>
      <c r="AF260" s="1105"/>
      <c r="AG260" s="167"/>
      <c r="AH260" s="1105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</row>
    <row r="261" spans="2:62">
      <c r="B261" s="189"/>
      <c r="C261" s="153"/>
      <c r="D261" s="148"/>
      <c r="E261" s="167"/>
      <c r="F261" s="167"/>
      <c r="G261" s="167"/>
      <c r="H261" s="167"/>
      <c r="I261" s="167"/>
      <c r="J261" s="167"/>
      <c r="K261" s="164"/>
      <c r="L261" s="166"/>
      <c r="M261" s="229"/>
      <c r="N261" s="1430"/>
      <c r="AA261" s="167"/>
      <c r="AB261" s="1098"/>
      <c r="AC261" s="167"/>
      <c r="AD261" s="1105"/>
      <c r="AE261" s="167"/>
      <c r="AF261" s="1105"/>
      <c r="AG261" s="167"/>
      <c r="AH261" s="1105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</row>
    <row r="262" spans="2:62" ht="15.6">
      <c r="B262" s="189"/>
      <c r="C262" s="153"/>
      <c r="D262" s="148"/>
      <c r="E262" s="167"/>
      <c r="F262" s="167"/>
      <c r="G262" s="167"/>
      <c r="H262" s="167"/>
      <c r="I262" s="167"/>
      <c r="J262" s="167"/>
      <c r="K262" s="164"/>
      <c r="L262" s="166"/>
      <c r="M262" s="229"/>
      <c r="N262" s="1430"/>
      <c r="AA262" s="282"/>
      <c r="AB262" s="1098"/>
      <c r="AC262" s="167"/>
      <c r="AD262" s="1105"/>
      <c r="AE262" s="167"/>
      <c r="AF262" s="1105"/>
      <c r="AG262" s="167"/>
      <c r="AH262" s="1105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</row>
    <row r="263" spans="2:62">
      <c r="B263" s="167"/>
      <c r="C263" s="185"/>
      <c r="D263" s="167"/>
      <c r="E263" s="167"/>
      <c r="F263" s="167"/>
      <c r="G263" s="167"/>
      <c r="H263" s="167"/>
      <c r="I263" s="167"/>
      <c r="J263" s="167"/>
      <c r="K263" s="222"/>
      <c r="L263" s="167"/>
      <c r="M263" s="508"/>
      <c r="N263" s="1430"/>
      <c r="AA263" s="250"/>
      <c r="AB263" s="1098"/>
      <c r="AC263" s="167"/>
      <c r="AD263" s="1106"/>
      <c r="AE263" s="280"/>
      <c r="AF263" s="1105"/>
      <c r="AG263" s="137"/>
      <c r="AH263" s="1105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</row>
    <row r="264" spans="2:62">
      <c r="B264" s="167"/>
      <c r="C264" s="185"/>
      <c r="D264" s="167"/>
      <c r="E264" s="167"/>
      <c r="F264" s="167"/>
      <c r="G264" s="167"/>
      <c r="H264" s="167"/>
      <c r="I264" s="167"/>
      <c r="J264" s="167"/>
      <c r="K264" s="289"/>
      <c r="L264" s="290"/>
      <c r="M264" s="284"/>
      <c r="N264" s="1430"/>
      <c r="AA264" s="164"/>
      <c r="AB264" s="1098"/>
      <c r="AC264" s="217"/>
      <c r="AD264" s="1105"/>
      <c r="AE264" s="153"/>
      <c r="AF264" s="1105"/>
      <c r="AG264" s="164"/>
      <c r="AH264" s="1105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</row>
    <row r="265" spans="2:62">
      <c r="B265" s="167"/>
      <c r="C265" s="185"/>
      <c r="D265" s="167"/>
      <c r="E265" s="167"/>
      <c r="F265" s="167"/>
      <c r="G265" s="167"/>
      <c r="H265" s="167"/>
      <c r="I265" s="167"/>
      <c r="J265" s="167"/>
      <c r="K265" s="153"/>
      <c r="L265" s="166"/>
      <c r="M265" s="229"/>
      <c r="N265" s="1430"/>
      <c r="AA265" s="164"/>
      <c r="AB265" s="1098"/>
      <c r="AC265" s="217"/>
      <c r="AD265" s="1106"/>
      <c r="AE265" s="153"/>
      <c r="AF265" s="1105"/>
      <c r="AG265" s="164"/>
      <c r="AH265" s="1105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</row>
    <row r="266" spans="2:62">
      <c r="B266" s="167"/>
      <c r="C266" s="185"/>
      <c r="D266" s="167"/>
      <c r="E266" s="167"/>
      <c r="F266" s="167"/>
      <c r="G266" s="167"/>
      <c r="H266" s="167"/>
      <c r="I266" s="167"/>
      <c r="J266" s="167"/>
      <c r="K266" s="167"/>
      <c r="L266" s="167"/>
      <c r="M266" s="167"/>
      <c r="N266" s="1430"/>
      <c r="AA266" s="170"/>
      <c r="AB266" s="1099"/>
      <c r="AC266" s="217"/>
      <c r="AD266" s="1105"/>
      <c r="AE266" s="153"/>
      <c r="AF266" s="1105"/>
      <c r="AG266" s="164"/>
      <c r="AH266" s="1105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</row>
    <row r="267" spans="2:62">
      <c r="B267" s="167"/>
      <c r="C267" s="185"/>
      <c r="D267" s="167"/>
      <c r="E267" s="167"/>
      <c r="F267" s="167"/>
      <c r="G267" s="167"/>
      <c r="H267" s="167"/>
      <c r="I267" s="167"/>
      <c r="J267" s="167"/>
      <c r="K267" s="509"/>
      <c r="L267" s="262"/>
      <c r="M267" s="508"/>
      <c r="N267" s="1430"/>
      <c r="W267" s="75"/>
      <c r="X267" s="602"/>
      <c r="Y267" s="1"/>
      <c r="AA267" s="170"/>
      <c r="AB267" s="1100"/>
      <c r="AC267" s="217"/>
      <c r="AD267" s="1105"/>
      <c r="AE267" s="153"/>
      <c r="AF267" s="1105"/>
      <c r="AG267" s="153"/>
      <c r="AH267" s="1105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</row>
    <row r="268" spans="2:62">
      <c r="B268" s="167"/>
      <c r="C268" s="185"/>
      <c r="D268" s="167"/>
      <c r="E268" s="167"/>
      <c r="F268" s="167"/>
      <c r="G268" s="167"/>
      <c r="H268" s="167"/>
      <c r="I268" s="167"/>
      <c r="J268" s="167"/>
      <c r="K268" s="289"/>
      <c r="L268" s="290"/>
      <c r="M268" s="284"/>
      <c r="N268" s="1430"/>
      <c r="W268" s="58"/>
      <c r="X268" s="626"/>
      <c r="Y268" s="1"/>
      <c r="AA268" s="164"/>
      <c r="AB268" s="1099"/>
      <c r="AC268" s="217"/>
      <c r="AD268" s="1105"/>
      <c r="AE268" s="153"/>
      <c r="AF268" s="1105"/>
      <c r="AG268" s="153"/>
      <c r="AH268" s="1105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</row>
    <row r="269" spans="2:62">
      <c r="B269" s="167"/>
      <c r="C269" s="185"/>
      <c r="D269" s="167"/>
      <c r="E269" s="167"/>
      <c r="F269" s="167"/>
      <c r="G269" s="167"/>
      <c r="H269" s="167"/>
      <c r="I269" s="167"/>
      <c r="J269" s="167"/>
      <c r="K269" s="153"/>
      <c r="L269" s="148"/>
      <c r="M269" s="266"/>
      <c r="N269" s="1430"/>
      <c r="W269" s="58"/>
      <c r="X269" s="626"/>
      <c r="Y269" s="1"/>
      <c r="AA269" s="170"/>
      <c r="AB269" s="1099"/>
      <c r="AC269" s="153"/>
      <c r="AD269" s="1105"/>
      <c r="AE269" s="153"/>
      <c r="AF269" s="1105"/>
      <c r="AG269" s="153"/>
      <c r="AH269" s="1111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</row>
    <row r="270" spans="2:62">
      <c r="B270" s="167"/>
      <c r="C270" s="185"/>
      <c r="D270" s="167"/>
      <c r="E270" s="167"/>
      <c r="F270" s="167"/>
      <c r="G270" s="167"/>
      <c r="H270" s="167"/>
      <c r="I270" s="167"/>
      <c r="J270" s="167"/>
      <c r="K270" s="153"/>
      <c r="L270" s="148"/>
      <c r="M270" s="266"/>
      <c r="N270" s="1430"/>
      <c r="W270" s="58"/>
      <c r="X270" s="626"/>
      <c r="Y270" s="1"/>
      <c r="AA270" s="170"/>
      <c r="AB270" s="1099"/>
      <c r="AC270" s="217"/>
      <c r="AD270" s="1105"/>
      <c r="AE270" s="153"/>
      <c r="AF270" s="1105"/>
      <c r="AG270" s="153"/>
      <c r="AH270" s="1111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</row>
    <row r="271" spans="2:62" ht="12" customHeight="1">
      <c r="B271" s="167"/>
      <c r="C271" s="185"/>
      <c r="D271" s="167"/>
      <c r="E271" s="167"/>
      <c r="F271" s="167"/>
      <c r="G271" s="167"/>
      <c r="H271" s="167"/>
      <c r="I271" s="167"/>
      <c r="J271" s="167"/>
      <c r="K271" s="153"/>
      <c r="L271" s="148"/>
      <c r="M271" s="510"/>
      <c r="N271" s="1430"/>
      <c r="W271" s="75"/>
      <c r="X271" s="21"/>
      <c r="Y271" s="1"/>
      <c r="AA271" s="170"/>
      <c r="AB271" s="1101"/>
      <c r="AC271" s="217"/>
      <c r="AD271" s="1105"/>
      <c r="AE271" s="153"/>
      <c r="AF271" s="1105"/>
      <c r="AG271" s="153"/>
      <c r="AH271" s="1105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</row>
    <row r="272" spans="2:62" ht="11.25" customHeight="1">
      <c r="B272" s="167"/>
      <c r="C272" s="185"/>
      <c r="D272" s="167"/>
      <c r="E272" s="167"/>
      <c r="F272" s="167"/>
      <c r="G272" s="167"/>
      <c r="H272" s="167"/>
      <c r="I272" s="167"/>
      <c r="J272" s="167"/>
      <c r="K272" s="167"/>
      <c r="L272" s="167"/>
      <c r="M272" s="167"/>
      <c r="N272" s="1430"/>
      <c r="W272" s="75"/>
      <c r="X272" s="21"/>
      <c r="Y272" s="1"/>
      <c r="AA272" s="170"/>
      <c r="AB272" s="1101"/>
      <c r="AC272" s="178"/>
      <c r="AD272" s="1105"/>
      <c r="AE272" s="153"/>
      <c r="AF272" s="167"/>
      <c r="AG272" s="153"/>
      <c r="AH272" s="1105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</row>
    <row r="273" spans="2:62" ht="12" customHeight="1">
      <c r="B273" s="502"/>
      <c r="C273" s="185"/>
      <c r="D273" s="167"/>
      <c r="E273" s="167"/>
      <c r="F273" s="167"/>
      <c r="G273" s="167"/>
      <c r="H273" s="167"/>
      <c r="I273" s="167"/>
      <c r="J273" s="167"/>
      <c r="K273" s="167"/>
      <c r="L273" s="167"/>
      <c r="M273" s="167"/>
      <c r="N273" s="1430"/>
      <c r="W273" s="75"/>
      <c r="X273" s="21"/>
      <c r="AA273" s="170"/>
      <c r="AB273" s="1099"/>
      <c r="AC273" s="217"/>
      <c r="AD273" s="1105"/>
      <c r="AE273" s="153"/>
      <c r="AF273" s="167"/>
      <c r="AG273" s="153"/>
      <c r="AH273" s="1105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</row>
    <row r="274" spans="2:62" ht="15.6">
      <c r="B274" s="167"/>
      <c r="C274" s="185"/>
      <c r="D274" s="167"/>
      <c r="E274" s="167"/>
      <c r="F274" s="167"/>
      <c r="G274" s="167"/>
      <c r="H274" s="167"/>
      <c r="I274" s="167"/>
      <c r="J274" s="167"/>
      <c r="K274" s="167"/>
      <c r="L274" s="167"/>
      <c r="M274" s="167"/>
      <c r="N274" s="1430"/>
      <c r="W274" s="75"/>
      <c r="X274" s="21"/>
      <c r="AA274" s="170"/>
      <c r="AB274" s="1096"/>
      <c r="AC274" s="292"/>
      <c r="AD274" s="1111"/>
      <c r="AE274" s="153"/>
      <c r="AF274" s="167"/>
      <c r="AG274" s="153"/>
      <c r="AH274" s="1105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</row>
    <row r="275" spans="2:62" ht="15.6">
      <c r="B275" s="167"/>
      <c r="C275" s="185"/>
      <c r="D275" s="167"/>
      <c r="E275" s="503"/>
      <c r="F275" s="167"/>
      <c r="G275" s="167"/>
      <c r="H275" s="260"/>
      <c r="I275" s="167"/>
      <c r="J275" s="167"/>
      <c r="K275" s="167"/>
      <c r="L275" s="167"/>
      <c r="M275" s="167"/>
      <c r="N275" s="1430"/>
      <c r="W275" s="75"/>
      <c r="X275" s="21"/>
      <c r="AA275" s="170"/>
      <c r="AB275" s="1102"/>
      <c r="AC275" s="217"/>
      <c r="AD275" s="1105"/>
      <c r="AE275" s="217"/>
      <c r="AF275" s="167"/>
      <c r="AG275" s="222"/>
      <c r="AH275" s="1105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</row>
    <row r="276" spans="2:62">
      <c r="B276" s="188"/>
      <c r="C276" s="153"/>
      <c r="D276" s="148"/>
      <c r="E276" s="503"/>
      <c r="F276" s="167"/>
      <c r="G276" s="167"/>
      <c r="H276" s="153"/>
      <c r="I276" s="148"/>
      <c r="J276" s="266"/>
      <c r="K276" s="167"/>
      <c r="L276" s="167"/>
      <c r="M276" s="167"/>
      <c r="N276" s="1430"/>
      <c r="AA276" s="170"/>
      <c r="AB276" s="1096"/>
      <c r="AC276" s="217"/>
      <c r="AD276" s="167"/>
      <c r="AE276" s="217"/>
      <c r="AF276" s="167"/>
      <c r="AG276" s="167"/>
      <c r="AH276" s="1105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</row>
    <row r="277" spans="2:62">
      <c r="B277" s="186"/>
      <c r="C277" s="153"/>
      <c r="D277" s="148"/>
      <c r="E277" s="289"/>
      <c r="F277" s="290"/>
      <c r="G277" s="284"/>
      <c r="H277" s="153"/>
      <c r="I277" s="148"/>
      <c r="J277" s="266"/>
      <c r="K277" s="167"/>
      <c r="L277" s="167"/>
      <c r="M277" s="167"/>
      <c r="N277" s="1430"/>
      <c r="AA277" s="170"/>
      <c r="AB277" s="1096"/>
      <c r="AC277" s="217"/>
      <c r="AD277" s="167"/>
      <c r="AE277" s="217"/>
      <c r="AF277" s="167"/>
      <c r="AG277" s="167"/>
      <c r="AH277" s="1105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</row>
    <row r="278" spans="2:62">
      <c r="B278" s="167"/>
      <c r="C278" s="185"/>
      <c r="D278" s="167"/>
      <c r="E278" s="153"/>
      <c r="F278" s="178"/>
      <c r="G278" s="257"/>
      <c r="H278" s="153"/>
      <c r="I278" s="148"/>
      <c r="J278" s="266"/>
      <c r="K278" s="167"/>
      <c r="L278" s="167"/>
      <c r="M278" s="167"/>
      <c r="N278" s="1430"/>
      <c r="AA278" s="275"/>
      <c r="AB278" s="1098"/>
      <c r="AC278" s="153"/>
      <c r="AD278" s="291"/>
      <c r="AE278" s="217"/>
      <c r="AF278" s="167"/>
      <c r="AG278" s="167"/>
      <c r="AH278" s="1105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</row>
    <row r="279" spans="2:62" ht="15.6">
      <c r="B279" s="193"/>
      <c r="C279" s="153"/>
      <c r="D279" s="148"/>
      <c r="E279" s="504"/>
      <c r="F279" s="181"/>
      <c r="G279" s="261"/>
      <c r="H279" s="153"/>
      <c r="I279" s="148"/>
      <c r="J279" s="266"/>
      <c r="K279" s="167"/>
      <c r="L279" s="167"/>
      <c r="M279" s="167"/>
      <c r="N279" s="1430"/>
      <c r="AA279" s="153"/>
      <c r="AB279" s="1096"/>
      <c r="AC279" s="167"/>
      <c r="AD279" s="167"/>
      <c r="AE279" s="217"/>
      <c r="AF279" s="293"/>
      <c r="AG279" s="167"/>
      <c r="AH279" s="1105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</row>
    <row r="280" spans="2:62">
      <c r="B280" s="202"/>
      <c r="C280" s="153"/>
      <c r="D280" s="166"/>
      <c r="E280" s="153"/>
      <c r="F280" s="148"/>
      <c r="G280" s="266"/>
      <c r="H280" s="167"/>
      <c r="I280" s="167"/>
      <c r="J280" s="167"/>
      <c r="K280" s="167"/>
      <c r="L280" s="167"/>
      <c r="M280" s="167"/>
      <c r="N280" s="1430"/>
      <c r="AA280" s="153"/>
      <c r="AB280" s="1103"/>
      <c r="AC280" s="167"/>
      <c r="AD280" s="167"/>
      <c r="AE280" s="153"/>
      <c r="AF280" s="167"/>
      <c r="AG280" s="167"/>
      <c r="AH280" s="1105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</row>
    <row r="281" spans="2:62" ht="15.6">
      <c r="B281" s="167"/>
      <c r="C281" s="181"/>
      <c r="D281" s="167"/>
      <c r="E281" s="153"/>
      <c r="F281" s="148"/>
      <c r="G281" s="266"/>
      <c r="H281" s="167"/>
      <c r="I281" s="167"/>
      <c r="J281" s="167"/>
      <c r="K281" s="167"/>
      <c r="L281" s="167"/>
      <c r="M281" s="167"/>
      <c r="N281" s="1430"/>
      <c r="O281" s="75"/>
      <c r="P281" s="20"/>
      <c r="R281" s="20"/>
      <c r="AA281" s="282"/>
      <c r="AB281" s="1098"/>
      <c r="AC281" s="167"/>
      <c r="AD281" s="167"/>
      <c r="AE281" s="167"/>
      <c r="AF281" s="167"/>
      <c r="AG281" s="167"/>
      <c r="AH281" s="1105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</row>
    <row r="282" spans="2:62">
      <c r="B282" s="186"/>
      <c r="C282" s="153"/>
      <c r="D282" s="148"/>
      <c r="E282" s="153"/>
      <c r="F282" s="148"/>
      <c r="G282" s="266"/>
      <c r="H282" s="167"/>
      <c r="I282" s="167"/>
      <c r="J282" s="167"/>
      <c r="K282" s="167"/>
      <c r="L282" s="167"/>
      <c r="M282" s="167"/>
      <c r="N282" s="1430"/>
      <c r="O282" s="75"/>
      <c r="P282" s="20"/>
      <c r="R282" s="20"/>
      <c r="AA282" s="250"/>
      <c r="AB282" s="1098"/>
      <c r="AC282" s="167"/>
      <c r="AD282" s="279"/>
      <c r="AE282" s="280"/>
      <c r="AF282" s="167"/>
      <c r="AG282" s="137"/>
      <c r="AH282" s="1105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</row>
    <row r="283" spans="2:62">
      <c r="B283" s="309"/>
      <c r="C283" s="153"/>
      <c r="D283" s="148"/>
      <c r="E283" s="170"/>
      <c r="F283" s="173"/>
      <c r="G283" s="267"/>
      <c r="H283" s="167"/>
      <c r="I283" s="167"/>
      <c r="J283" s="167"/>
      <c r="K283" s="167"/>
      <c r="L283" s="167"/>
      <c r="M283" s="167"/>
      <c r="N283" s="1430"/>
      <c r="O283" s="57"/>
      <c r="P283" s="75"/>
      <c r="Q283" s="890"/>
      <c r="R283" s="20"/>
      <c r="AA283" s="164"/>
      <c r="AB283" s="1098"/>
      <c r="AC283" s="217"/>
      <c r="AD283" s="167"/>
      <c r="AE283" s="153"/>
      <c r="AF283" s="167"/>
      <c r="AG283" s="164"/>
      <c r="AH283" s="1105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</row>
    <row r="284" spans="2:62">
      <c r="B284" s="188"/>
      <c r="C284" s="153"/>
      <c r="D284" s="148"/>
      <c r="E284" s="167"/>
      <c r="F284" s="167"/>
      <c r="G284" s="167"/>
      <c r="H284" s="167"/>
      <c r="I284" s="167"/>
      <c r="J284" s="167"/>
      <c r="K284" s="167"/>
      <c r="L284" s="167"/>
      <c r="M284" s="167"/>
      <c r="N284" s="1430"/>
      <c r="AA284" s="164"/>
      <c r="AB284" s="1098"/>
      <c r="AC284" s="217"/>
      <c r="AD284" s="265"/>
      <c r="AE284" s="153"/>
      <c r="AF284" s="167"/>
      <c r="AG284" s="164"/>
      <c r="AH284" s="1105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</row>
    <row r="285" spans="2:62">
      <c r="B285" s="197"/>
      <c r="C285" s="181"/>
      <c r="D285" s="166"/>
      <c r="E285" s="503"/>
      <c r="F285" s="250"/>
      <c r="G285" s="250"/>
      <c r="H285" s="167"/>
      <c r="I285" s="167"/>
      <c r="J285" s="167"/>
      <c r="K285" s="167"/>
      <c r="L285" s="167"/>
      <c r="M285" s="167"/>
      <c r="N285" s="1430"/>
      <c r="AA285" s="170"/>
      <c r="AB285" s="1099"/>
      <c r="AC285" s="217"/>
      <c r="AD285" s="167"/>
      <c r="AE285" s="153"/>
      <c r="AF285" s="167"/>
      <c r="AG285" s="164"/>
      <c r="AH285" s="1105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</row>
    <row r="286" spans="2:62">
      <c r="B286" s="187"/>
      <c r="C286" s="153"/>
      <c r="D286" s="148"/>
      <c r="E286" s="262"/>
      <c r="F286" s="167"/>
      <c r="G286" s="167"/>
      <c r="H286" s="167"/>
      <c r="I286" s="167"/>
      <c r="J286" s="167"/>
      <c r="K286" s="262"/>
      <c r="L286" s="167"/>
      <c r="M286" s="167"/>
      <c r="N286" s="1430"/>
      <c r="AA286" s="170"/>
      <c r="AB286" s="1101"/>
      <c r="AC286" s="217"/>
      <c r="AD286" s="167"/>
      <c r="AE286" s="153"/>
      <c r="AF286" s="167"/>
      <c r="AG286" s="164"/>
      <c r="AH286" s="1105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</row>
    <row r="287" spans="2:62">
      <c r="B287" s="310"/>
      <c r="C287" s="153"/>
      <c r="D287" s="148"/>
      <c r="E287" s="289"/>
      <c r="F287" s="290"/>
      <c r="G287" s="284"/>
      <c r="H287" s="167"/>
      <c r="I287" s="167"/>
      <c r="J287" s="167"/>
      <c r="K287" s="164"/>
      <c r="L287" s="166"/>
      <c r="M287" s="229"/>
      <c r="N287" s="1430"/>
      <c r="AA287" s="164"/>
      <c r="AB287" s="1099"/>
      <c r="AC287" s="217"/>
      <c r="AD287" s="167"/>
      <c r="AE287" s="153"/>
      <c r="AF287" s="167"/>
      <c r="AG287" s="164"/>
      <c r="AH287" s="1105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</row>
    <row r="288" spans="2:62">
      <c r="B288" s="167"/>
      <c r="C288" s="167"/>
      <c r="D288" s="167"/>
      <c r="E288" s="153"/>
      <c r="F288" s="181"/>
      <c r="G288" s="261"/>
      <c r="H288" s="167"/>
      <c r="I288" s="167"/>
      <c r="J288" s="167"/>
      <c r="K288" s="153"/>
      <c r="L288" s="166"/>
      <c r="M288" s="229"/>
      <c r="N288" s="1430"/>
      <c r="AA288" s="170"/>
      <c r="AB288" s="1099"/>
      <c r="AC288" s="153"/>
      <c r="AD288" s="167"/>
      <c r="AE288" s="153"/>
      <c r="AF288" s="167"/>
      <c r="AG288" s="153"/>
      <c r="AH288" s="1105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</row>
    <row r="289" spans="2:62">
      <c r="B289" s="186"/>
      <c r="C289" s="177"/>
      <c r="D289" s="177"/>
      <c r="E289" s="153"/>
      <c r="F289" s="172"/>
      <c r="G289" s="505"/>
      <c r="H289" s="167"/>
      <c r="I289" s="167"/>
      <c r="J289" s="167"/>
      <c r="K289" s="153"/>
      <c r="L289" s="148"/>
      <c r="M289" s="266"/>
      <c r="N289" s="1430"/>
      <c r="AA289" s="170"/>
      <c r="AB289" s="1104"/>
      <c r="AC289" s="217"/>
      <c r="AD289" s="167"/>
      <c r="AE289" s="153"/>
      <c r="AF289" s="294"/>
      <c r="AG289" s="153"/>
      <c r="AH289" s="1105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</row>
    <row r="290" spans="2:62">
      <c r="B290" s="186"/>
      <c r="C290" s="153"/>
      <c r="D290" s="148"/>
      <c r="E290" s="153"/>
      <c r="F290" s="148"/>
      <c r="G290" s="266"/>
      <c r="H290" s="167"/>
      <c r="I290" s="167"/>
      <c r="J290" s="167"/>
      <c r="K290" s="164"/>
      <c r="L290" s="166"/>
      <c r="M290" s="166"/>
      <c r="N290" s="1430"/>
      <c r="AA290" s="170"/>
      <c r="AB290" s="1101"/>
      <c r="AC290" s="217"/>
      <c r="AD290" s="167"/>
      <c r="AE290" s="153"/>
      <c r="AF290" s="167"/>
      <c r="AG290" s="153"/>
      <c r="AH290" s="1105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</row>
    <row r="291" spans="2:62">
      <c r="B291" s="167"/>
      <c r="C291" s="185"/>
      <c r="D291" s="167"/>
      <c r="E291" s="164"/>
      <c r="F291" s="166"/>
      <c r="G291" s="229"/>
      <c r="H291" s="167"/>
      <c r="I291" s="167"/>
      <c r="J291" s="167"/>
      <c r="K291" s="153"/>
      <c r="L291" s="166"/>
      <c r="M291" s="229"/>
      <c r="N291" s="1430"/>
      <c r="AA291" s="170"/>
      <c r="AB291" s="1101"/>
      <c r="AC291" s="178"/>
      <c r="AD291" s="167"/>
      <c r="AE291" s="153"/>
      <c r="AF291" s="167"/>
      <c r="AG291" s="153"/>
      <c r="AH291" s="1105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</row>
    <row r="292" spans="2:62">
      <c r="B292" s="167"/>
      <c r="C292" s="185"/>
      <c r="D292" s="167"/>
      <c r="E292" s="153"/>
      <c r="F292" s="148"/>
      <c r="G292" s="266"/>
      <c r="H292" s="167"/>
      <c r="I292" s="167"/>
      <c r="J292" s="167"/>
      <c r="K292" s="167"/>
      <c r="L292" s="167"/>
      <c r="M292" s="167"/>
      <c r="N292" s="1430"/>
      <c r="AA292" s="170"/>
      <c r="AB292" s="1099"/>
      <c r="AC292" s="217"/>
      <c r="AD292" s="167"/>
      <c r="AE292" s="153"/>
      <c r="AF292" s="167"/>
      <c r="AG292" s="153"/>
      <c r="AH292" s="1105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</row>
    <row r="293" spans="2:62">
      <c r="B293" s="167"/>
      <c r="C293" s="185"/>
      <c r="D293" s="167"/>
      <c r="E293" s="153"/>
      <c r="F293" s="166"/>
      <c r="G293" s="229"/>
      <c r="H293" s="167"/>
      <c r="I293" s="167"/>
      <c r="J293" s="167"/>
      <c r="K293" s="167"/>
      <c r="L293" s="167"/>
      <c r="M293" s="167"/>
      <c r="N293" s="1430"/>
      <c r="AA293" s="170"/>
      <c r="AB293" s="1096"/>
      <c r="AC293" s="292"/>
      <c r="AD293" s="167"/>
      <c r="AE293" s="153"/>
      <c r="AF293" s="167"/>
      <c r="AG293" s="153"/>
      <c r="AH293" s="1105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</row>
    <row r="294" spans="2:62">
      <c r="B294" s="167"/>
      <c r="C294" s="185"/>
      <c r="D294" s="167"/>
      <c r="E294" s="153"/>
      <c r="F294" s="148"/>
      <c r="G294" s="266"/>
      <c r="H294" s="167"/>
      <c r="I294" s="167"/>
      <c r="J294" s="167"/>
      <c r="K294" s="295"/>
      <c r="L294" s="167"/>
      <c r="M294" s="164"/>
      <c r="N294" s="1430"/>
      <c r="AA294" s="170"/>
      <c r="AB294" s="1102"/>
      <c r="AC294" s="217"/>
      <c r="AD294" s="294"/>
      <c r="AE294" s="217"/>
      <c r="AF294" s="167"/>
      <c r="AG294" s="153"/>
      <c r="AH294" s="1105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</row>
    <row r="295" spans="2:62">
      <c r="C295" s="213"/>
      <c r="D295" s="126"/>
      <c r="E295" s="126"/>
      <c r="F295" s="126"/>
      <c r="G295" s="126"/>
      <c r="H295" s="126"/>
      <c r="I295" s="126"/>
      <c r="J295" s="126"/>
      <c r="K295" s="126"/>
      <c r="L295" s="126"/>
      <c r="M295" s="126"/>
      <c r="N295" s="126"/>
      <c r="AA295" s="170"/>
      <c r="AB295" s="153"/>
      <c r="AC295" s="217"/>
      <c r="AD295" s="167"/>
      <c r="AE295" s="217"/>
      <c r="AF295" s="167"/>
      <c r="AG295" s="153"/>
      <c r="AH295" s="1105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</row>
    <row r="296" spans="2:62">
      <c r="C296" s="213"/>
      <c r="D296" s="126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AA296" s="170"/>
      <c r="AB296" s="153"/>
      <c r="AC296" s="217"/>
      <c r="AD296" s="167"/>
      <c r="AE296" s="217"/>
      <c r="AF296" s="167"/>
      <c r="AG296" s="222"/>
      <c r="AH296" s="1105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</row>
    <row r="297" spans="2:62">
      <c r="C297" s="213"/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AA297" s="275"/>
      <c r="AB297" s="164"/>
      <c r="AC297" s="153"/>
      <c r="AD297" s="291"/>
      <c r="AE297" s="217"/>
      <c r="AF297" s="167"/>
      <c r="AG297" s="167"/>
      <c r="AH297" s="1105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</row>
    <row r="298" spans="2:62">
      <c r="C298" s="213"/>
      <c r="D298" s="126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AA298" s="153"/>
      <c r="AB298" s="153"/>
      <c r="AC298" s="167"/>
      <c r="AD298" s="167"/>
      <c r="AE298" s="217"/>
      <c r="AF298" s="164"/>
      <c r="AG298" s="153"/>
      <c r="AH298" s="1105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</row>
    <row r="299" spans="2:62">
      <c r="C299" s="213"/>
      <c r="D299" s="126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AA299" s="153"/>
      <c r="AB299" s="294"/>
      <c r="AC299" s="167"/>
      <c r="AD299" s="167"/>
      <c r="AE299" s="153"/>
      <c r="AF299" s="153"/>
      <c r="AG299" s="167"/>
      <c r="AH299" s="1105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</row>
    <row r="300" spans="2:62">
      <c r="C300" s="213"/>
      <c r="D300" s="126"/>
      <c r="E300" s="126"/>
      <c r="F300" s="126"/>
      <c r="G300" s="126"/>
      <c r="H300" s="126"/>
      <c r="I300" s="126"/>
      <c r="J300" s="126"/>
      <c r="K300" s="126"/>
      <c r="L300" s="126"/>
      <c r="M300" s="126"/>
      <c r="N300" s="126"/>
      <c r="AA300" s="167"/>
      <c r="AB300" s="167"/>
      <c r="AC300" s="167"/>
      <c r="AD300" s="167"/>
      <c r="AE300" s="167"/>
      <c r="AF300" s="167"/>
      <c r="AG300" s="167"/>
      <c r="AH300" s="1105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</row>
    <row r="301" spans="2:62">
      <c r="C301" s="213"/>
      <c r="D301" s="126"/>
      <c r="E301" s="126"/>
      <c r="F301" s="126"/>
      <c r="G301" s="126"/>
      <c r="H301" s="126"/>
      <c r="I301" s="126"/>
      <c r="J301" s="126"/>
      <c r="K301" s="126"/>
      <c r="L301" s="126"/>
      <c r="M301" s="126"/>
      <c r="N301" s="126"/>
      <c r="AA301" s="167"/>
      <c r="AB301" s="167"/>
      <c r="AC301" s="167"/>
      <c r="AD301" s="167"/>
      <c r="AE301" s="167"/>
      <c r="AF301" s="167"/>
      <c r="AG301" s="167"/>
      <c r="AH301" s="1105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</row>
    <row r="302" spans="2:62">
      <c r="C302" s="213"/>
      <c r="D302" s="126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  <c r="AA302" s="167"/>
      <c r="AB302" s="167"/>
      <c r="AC302" s="167"/>
      <c r="AD302" s="167"/>
      <c r="AE302" s="167"/>
      <c r="AF302" s="167"/>
      <c r="AG302" s="167"/>
      <c r="AH302" s="1105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</row>
    <row r="303" spans="2:62">
      <c r="C303" s="213"/>
      <c r="D303" s="126"/>
      <c r="E303" s="126"/>
      <c r="F303" s="126"/>
      <c r="G303" s="126"/>
      <c r="H303" s="126"/>
      <c r="I303" s="126"/>
      <c r="J303" s="126"/>
      <c r="K303" s="126"/>
      <c r="L303" s="126"/>
      <c r="M303" s="126"/>
      <c r="N303" s="126"/>
      <c r="AA303" s="167"/>
      <c r="AB303" s="167"/>
      <c r="AC303" s="167"/>
      <c r="AD303" s="167"/>
      <c r="AE303" s="167"/>
      <c r="AF303" s="167"/>
      <c r="AG303" s="167"/>
      <c r="AH303" s="1105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</row>
    <row r="304" spans="2:62">
      <c r="C304" s="213"/>
      <c r="D304" s="126"/>
      <c r="E304" s="126"/>
      <c r="F304" s="126"/>
      <c r="G304" s="126"/>
      <c r="H304" s="126"/>
      <c r="I304" s="126"/>
      <c r="J304" s="126"/>
      <c r="K304" s="126"/>
      <c r="L304" s="126"/>
      <c r="M304" s="126"/>
      <c r="N304" s="126"/>
      <c r="AA304" s="167"/>
      <c r="AB304" s="167"/>
      <c r="AC304" s="167"/>
      <c r="AD304" s="167"/>
      <c r="AE304" s="167"/>
      <c r="AF304" s="167"/>
      <c r="AG304" s="167"/>
      <c r="AH304" s="1105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</row>
    <row r="305" spans="2:62">
      <c r="C305" s="213"/>
      <c r="D305" s="126"/>
      <c r="E305" s="126"/>
      <c r="F305" s="126"/>
      <c r="G305" s="126"/>
      <c r="H305" s="126"/>
      <c r="I305" s="126"/>
      <c r="J305" s="126"/>
      <c r="K305" s="126"/>
      <c r="L305" s="126"/>
      <c r="M305" s="126"/>
      <c r="N305" s="126"/>
      <c r="AA305" s="167"/>
      <c r="AB305" s="167"/>
      <c r="AC305" s="167"/>
      <c r="AD305" s="167"/>
      <c r="AE305" s="167"/>
      <c r="AF305" s="167"/>
      <c r="AG305" s="167"/>
      <c r="AH305" s="1105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</row>
    <row r="306" spans="2:62">
      <c r="C306" s="213"/>
      <c r="D306" s="126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AA306" s="167"/>
      <c r="AB306" s="167"/>
      <c r="AC306" s="167"/>
      <c r="AD306" s="167"/>
      <c r="AE306" s="167"/>
      <c r="AF306" s="167"/>
      <c r="AG306" s="167"/>
      <c r="AH306" s="1105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</row>
    <row r="307" spans="2:62" ht="15.6">
      <c r="B307" s="193"/>
      <c r="C307" s="167"/>
      <c r="D307" s="167"/>
      <c r="E307" s="170"/>
      <c r="F307" s="173"/>
      <c r="G307" s="267"/>
      <c r="H307" s="167"/>
      <c r="I307" s="167"/>
      <c r="J307" s="167"/>
      <c r="K307" s="289"/>
      <c r="L307" s="290"/>
      <c r="M307" s="284"/>
      <c r="N307" s="1430"/>
      <c r="AA307" s="167"/>
      <c r="AB307" s="167"/>
      <c r="AC307" s="167"/>
      <c r="AD307" s="167"/>
      <c r="AE307" s="167"/>
      <c r="AF307" s="167"/>
      <c r="AG307" s="167"/>
      <c r="AH307" s="1105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</row>
    <row r="308" spans="2:62">
      <c r="B308" s="167"/>
      <c r="C308" s="185"/>
      <c r="D308" s="167"/>
      <c r="E308" s="170"/>
      <c r="F308" s="171"/>
      <c r="G308" s="287"/>
      <c r="H308" s="167"/>
      <c r="I308" s="167"/>
      <c r="J308" s="167"/>
      <c r="K308" s="153"/>
      <c r="L308" s="178"/>
      <c r="M308" s="257"/>
      <c r="N308" s="1430"/>
      <c r="AA308" s="167"/>
      <c r="AB308" s="167"/>
      <c r="AC308" s="167"/>
      <c r="AD308" s="167"/>
      <c r="AE308" s="167"/>
      <c r="AF308" s="167"/>
      <c r="AG308" s="167"/>
      <c r="AH308" s="1105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</row>
    <row r="309" spans="2:62">
      <c r="B309" s="187"/>
      <c r="C309" s="153"/>
      <c r="D309" s="148"/>
      <c r="E309" s="153"/>
      <c r="F309" s="148"/>
      <c r="G309" s="266"/>
      <c r="H309" s="167"/>
      <c r="I309" s="167"/>
      <c r="J309" s="167"/>
      <c r="K309" s="153"/>
      <c r="L309" s="178"/>
      <c r="M309" s="257"/>
      <c r="N309" s="1430"/>
      <c r="AA309" s="167"/>
      <c r="AB309" s="167"/>
      <c r="AC309" s="167"/>
      <c r="AD309" s="167"/>
      <c r="AE309" s="167"/>
      <c r="AF309" s="167"/>
      <c r="AG309" s="167"/>
      <c r="AH309" s="1105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</row>
    <row r="310" spans="2:62">
      <c r="B310" s="187"/>
      <c r="C310" s="153"/>
      <c r="D310" s="148"/>
      <c r="E310" s="153"/>
      <c r="F310" s="148"/>
      <c r="G310" s="229"/>
      <c r="H310" s="167"/>
      <c r="I310" s="167"/>
      <c r="J310" s="167"/>
      <c r="K310" s="153"/>
      <c r="L310" s="178"/>
      <c r="M310" s="257"/>
      <c r="N310" s="1430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</row>
    <row r="311" spans="2:62">
      <c r="B311" s="186"/>
      <c r="C311" s="153"/>
      <c r="D311" s="167"/>
      <c r="E311" s="167"/>
      <c r="F311" s="167"/>
      <c r="G311" s="167"/>
      <c r="H311" s="167"/>
      <c r="I311" s="167"/>
      <c r="J311" s="167"/>
      <c r="K311" s="164"/>
      <c r="L311" s="166"/>
      <c r="M311" s="229"/>
      <c r="N311" s="1430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</row>
    <row r="312" spans="2:62">
      <c r="B312" s="186"/>
      <c r="C312" s="153"/>
      <c r="D312" s="166"/>
      <c r="E312" s="167"/>
      <c r="F312" s="167"/>
      <c r="G312" s="167"/>
      <c r="H312" s="167"/>
      <c r="I312" s="167"/>
      <c r="J312" s="167"/>
      <c r="K312" s="167"/>
      <c r="L312" s="167"/>
      <c r="M312" s="167"/>
      <c r="N312" s="1430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</row>
    <row r="313" spans="2:62">
      <c r="B313" s="186"/>
      <c r="C313" s="153"/>
      <c r="D313" s="148"/>
      <c r="E313" s="167"/>
      <c r="F313" s="167"/>
      <c r="G313" s="167"/>
      <c r="H313" s="221"/>
      <c r="I313" s="297"/>
      <c r="J313" s="229"/>
      <c r="K313" s="153"/>
      <c r="L313" s="178"/>
      <c r="M313" s="257"/>
      <c r="N313" s="1430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</row>
    <row r="314" spans="2:62">
      <c r="B314" s="186"/>
      <c r="C314" s="153"/>
      <c r="D314" s="148"/>
      <c r="E314" s="153"/>
      <c r="F314" s="181"/>
      <c r="G314" s="261"/>
      <c r="H314" s="153"/>
      <c r="I314" s="148"/>
      <c r="J314" s="266"/>
      <c r="K314" s="153"/>
      <c r="L314" s="178"/>
      <c r="M314" s="257"/>
      <c r="N314" s="1430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</row>
    <row r="315" spans="2:62">
      <c r="B315" s="190"/>
      <c r="C315" s="153"/>
      <c r="D315" s="148"/>
      <c r="E315" s="153"/>
      <c r="F315" s="181"/>
      <c r="G315" s="261"/>
      <c r="H315" s="153"/>
      <c r="I315" s="148"/>
      <c r="J315" s="266"/>
      <c r="K315" s="170"/>
      <c r="L315" s="171"/>
      <c r="M315" s="261"/>
      <c r="N315" s="1430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</row>
    <row r="316" spans="2:62">
      <c r="B316" s="167"/>
      <c r="C316" s="185"/>
      <c r="D316" s="167"/>
      <c r="E316" s="153"/>
      <c r="F316" s="181"/>
      <c r="G316" s="261"/>
      <c r="H316" s="153"/>
      <c r="I316" s="297"/>
      <c r="J316" s="229"/>
      <c r="K316" s="153"/>
      <c r="L316" s="181"/>
      <c r="M316" s="261"/>
      <c r="N316" s="1430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</row>
    <row r="317" spans="2:62" ht="15.6">
      <c r="B317" s="193"/>
      <c r="C317" s="167"/>
      <c r="D317" s="167"/>
      <c r="E317" s="153"/>
      <c r="F317" s="181"/>
      <c r="G317" s="261"/>
      <c r="H317" s="188"/>
      <c r="I317" s="297"/>
      <c r="J317" s="229"/>
      <c r="K317" s="218"/>
      <c r="L317" s="167"/>
      <c r="M317" s="167"/>
      <c r="N317" s="1430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</row>
    <row r="318" spans="2:62">
      <c r="B318" s="167"/>
      <c r="C318" s="185"/>
      <c r="D318" s="167"/>
      <c r="E318" s="153"/>
      <c r="F318" s="148"/>
      <c r="G318" s="266"/>
      <c r="H318" s="167"/>
      <c r="I318" s="167"/>
      <c r="J318" s="167"/>
      <c r="K318" s="153"/>
      <c r="L318" s="148"/>
      <c r="M318" s="266"/>
      <c r="N318" s="1430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</row>
    <row r="319" spans="2:62">
      <c r="B319" s="167"/>
      <c r="C319" s="185"/>
      <c r="D319" s="167"/>
      <c r="E319" s="170"/>
      <c r="F319" s="173"/>
      <c r="G319" s="267"/>
      <c r="H319" s="167"/>
      <c r="I319" s="167"/>
      <c r="J319" s="167"/>
      <c r="K319" s="153"/>
      <c r="L319" s="148"/>
      <c r="M319" s="266"/>
      <c r="N319" s="1430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</row>
    <row r="320" spans="2:62">
      <c r="B320" s="167"/>
      <c r="C320" s="185"/>
      <c r="D320" s="167"/>
      <c r="E320" s="170"/>
      <c r="F320" s="171"/>
      <c r="G320" s="287"/>
      <c r="H320" s="167"/>
      <c r="I320" s="167"/>
      <c r="J320" s="167"/>
      <c r="K320" s="153"/>
      <c r="L320" s="148"/>
      <c r="M320" s="266"/>
      <c r="N320" s="1430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</row>
    <row r="321" spans="3:62">
      <c r="C321" s="213"/>
      <c r="D321" s="126"/>
      <c r="E321" s="126"/>
      <c r="F321" s="126"/>
      <c r="G321" s="126"/>
      <c r="H321" s="126"/>
      <c r="I321" s="126"/>
      <c r="J321" s="126"/>
      <c r="K321" s="126"/>
      <c r="L321" s="126"/>
      <c r="M321" s="126"/>
      <c r="N321" s="126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</row>
    <row r="322" spans="3:62">
      <c r="C322" s="213"/>
      <c r="D322" s="126"/>
      <c r="E322" s="126"/>
      <c r="F322" s="126"/>
      <c r="G322" s="126"/>
      <c r="H322" s="126"/>
      <c r="I322" s="126"/>
      <c r="J322" s="126"/>
      <c r="K322" s="126"/>
      <c r="L322" s="126"/>
      <c r="M322" s="126"/>
      <c r="N322" s="126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</row>
    <row r="323" spans="3:62">
      <c r="C323" s="213"/>
      <c r="D323" s="126"/>
      <c r="E323" s="126"/>
      <c r="F323" s="126"/>
      <c r="G323" s="126"/>
      <c r="H323" s="126"/>
      <c r="I323" s="126"/>
      <c r="J323" s="126"/>
      <c r="K323" s="126"/>
      <c r="L323" s="126"/>
      <c r="M323" s="126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</row>
    <row r="324" spans="3:62">
      <c r="C324" s="213"/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</row>
    <row r="325" spans="3:62"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</row>
    <row r="326" spans="3:62"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</row>
    <row r="327" spans="3:62"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</row>
    <row r="328" spans="3:62"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</row>
  </sheetData>
  <pageMargins left="0.196527777777778" right="0.118055555555556" top="0.15763888888888899" bottom="0.15763888888888899" header="0.51180555555555496" footer="0.51180555555555496"/>
  <pageSetup paperSize="9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B51"/>
  <sheetViews>
    <sheetView workbookViewId="0">
      <pane xSplit="1" topLeftCell="B1" activePane="topRight" state="frozen"/>
      <selection pane="topRight" activeCell="E58" sqref="E58"/>
    </sheetView>
  </sheetViews>
  <sheetFormatPr defaultRowHeight="14.4"/>
  <cols>
    <col min="1" max="1" width="1.88671875" customWidth="1"/>
    <col min="2" max="2" width="4.33203125" customWidth="1"/>
    <col min="3" max="3" width="29.109375" customWidth="1"/>
    <col min="4" max="4" width="8.33203125" customWidth="1"/>
    <col min="5" max="5" width="7.33203125" customWidth="1"/>
    <col min="6" max="6" width="7.6640625" customWidth="1"/>
    <col min="7" max="8" width="7.109375" customWidth="1"/>
    <col min="9" max="9" width="6.88671875" customWidth="1"/>
    <col min="10" max="10" width="7.33203125" customWidth="1"/>
    <col min="11" max="11" width="7.5546875" customWidth="1"/>
    <col min="12" max="12" width="7.44140625" customWidth="1"/>
    <col min="13" max="13" width="7" customWidth="1"/>
    <col min="14" max="14" width="7.6640625" customWidth="1"/>
    <col min="15" max="15" width="9.6640625" customWidth="1"/>
    <col min="16" max="16" width="8.5546875" customWidth="1"/>
    <col min="17" max="17" width="8.109375" customWidth="1"/>
    <col min="19" max="19" width="6.44140625" customWidth="1"/>
    <col min="21" max="21" width="7.44140625" customWidth="1"/>
    <col min="23" max="23" width="7.109375" customWidth="1"/>
    <col min="24" max="24" width="17.88671875" customWidth="1"/>
    <col min="25" max="25" width="7.6640625" customWidth="1"/>
    <col min="26" max="26" width="5" customWidth="1"/>
    <col min="27" max="27" width="6.88671875" customWidth="1"/>
    <col min="28" max="28" width="12.5546875" customWidth="1"/>
    <col min="29" max="29" width="6" customWidth="1"/>
    <col min="30" max="30" width="9" customWidth="1"/>
  </cols>
  <sheetData>
    <row r="1" spans="2:28" ht="10.5" customHeight="1"/>
    <row r="2" spans="2:28" ht="15" thickBot="1">
      <c r="B2" s="138" t="s">
        <v>403</v>
      </c>
      <c r="D2" s="138" t="s">
        <v>34</v>
      </c>
      <c r="J2" t="s">
        <v>405</v>
      </c>
      <c r="O2" s="30"/>
      <c r="P2" s="30"/>
      <c r="Q2" s="167"/>
      <c r="R2" s="250"/>
      <c r="S2" s="167"/>
      <c r="T2" s="167"/>
      <c r="U2" s="167"/>
      <c r="V2" s="167"/>
      <c r="W2" s="167"/>
      <c r="X2" s="167"/>
      <c r="Y2" s="167"/>
      <c r="Z2" s="167"/>
      <c r="AA2" s="167"/>
      <c r="AB2" s="167"/>
    </row>
    <row r="3" spans="2:28">
      <c r="B3" s="88"/>
      <c r="C3" s="704"/>
      <c r="D3" s="29" t="s">
        <v>35</v>
      </c>
      <c r="E3" s="63" t="s">
        <v>343</v>
      </c>
      <c r="F3" s="63"/>
      <c r="G3" s="63"/>
      <c r="H3" s="63"/>
      <c r="I3" s="63"/>
      <c r="J3" s="63"/>
      <c r="K3" s="63"/>
      <c r="L3" s="63"/>
      <c r="M3" s="41"/>
      <c r="N3" s="41"/>
      <c r="O3" s="29" t="s">
        <v>36</v>
      </c>
      <c r="P3" s="29" t="s">
        <v>37</v>
      </c>
      <c r="Q3" s="217"/>
      <c r="R3" s="644"/>
      <c r="S3" s="167"/>
      <c r="T3" s="644"/>
      <c r="U3" s="217"/>
      <c r="V3" s="167"/>
      <c r="W3" s="167"/>
      <c r="X3" s="167"/>
      <c r="Y3" s="167"/>
      <c r="Z3" s="167"/>
      <c r="AA3" s="167"/>
      <c r="AB3" s="167"/>
    </row>
    <row r="4" spans="2:28">
      <c r="B4" s="55"/>
      <c r="C4" s="705"/>
      <c r="D4" s="710" t="s">
        <v>340</v>
      </c>
      <c r="E4" s="16" t="s">
        <v>404</v>
      </c>
      <c r="F4" s="16"/>
      <c r="H4" s="16"/>
      <c r="J4" s="16"/>
      <c r="K4" s="712" t="s">
        <v>360</v>
      </c>
      <c r="L4" s="16"/>
      <c r="M4" s="15"/>
      <c r="N4" s="15"/>
      <c r="O4" s="710" t="s">
        <v>341</v>
      </c>
      <c r="P4" s="66" t="s">
        <v>38</v>
      </c>
      <c r="Q4" s="217"/>
      <c r="R4" s="644"/>
      <c r="S4" s="167"/>
      <c r="T4" s="644"/>
      <c r="U4" s="217"/>
      <c r="V4" s="167"/>
      <c r="W4" s="167"/>
      <c r="X4" s="167"/>
      <c r="Y4" s="167"/>
      <c r="Z4" s="167"/>
      <c r="AA4" s="167"/>
      <c r="AB4" s="167"/>
    </row>
    <row r="5" spans="2:28" ht="15" thickBot="1">
      <c r="B5" s="55"/>
      <c r="C5" s="706" t="s">
        <v>39</v>
      </c>
      <c r="D5" s="66" t="s">
        <v>36</v>
      </c>
      <c r="E5" s="68"/>
      <c r="F5" s="68"/>
      <c r="G5" s="68"/>
      <c r="I5" s="68"/>
      <c r="K5" s="57" t="s">
        <v>203</v>
      </c>
      <c r="L5" s="68"/>
      <c r="M5" s="43"/>
      <c r="N5" s="43"/>
      <c r="O5" s="66" t="s">
        <v>41</v>
      </c>
      <c r="P5" s="66" t="s">
        <v>40</v>
      </c>
      <c r="Q5" s="644"/>
      <c r="R5" s="644"/>
      <c r="S5" s="167"/>
      <c r="T5" s="644"/>
      <c r="U5" s="217"/>
      <c r="V5" s="167"/>
      <c r="W5" s="167"/>
      <c r="X5" s="167"/>
      <c r="Y5" s="167"/>
      <c r="Z5" s="167"/>
      <c r="AA5" s="167"/>
      <c r="AB5" s="1755"/>
    </row>
    <row r="6" spans="2:28">
      <c r="B6" s="55" t="s">
        <v>339</v>
      </c>
      <c r="C6" s="705"/>
      <c r="D6" s="65" t="s">
        <v>53</v>
      </c>
      <c r="E6" s="29" t="s">
        <v>42</v>
      </c>
      <c r="F6" s="29" t="s">
        <v>43</v>
      </c>
      <c r="G6" s="29" t="s">
        <v>44</v>
      </c>
      <c r="H6" s="29" t="s">
        <v>45</v>
      </c>
      <c r="I6" s="28" t="s">
        <v>46</v>
      </c>
      <c r="J6" s="29" t="s">
        <v>47</v>
      </c>
      <c r="K6" s="28" t="s">
        <v>48</v>
      </c>
      <c r="L6" s="29" t="s">
        <v>49</v>
      </c>
      <c r="M6" s="28" t="s">
        <v>50</v>
      </c>
      <c r="N6" s="1754" t="s">
        <v>51</v>
      </c>
      <c r="O6" s="66" t="s">
        <v>342</v>
      </c>
      <c r="P6" s="66" t="s">
        <v>52</v>
      </c>
      <c r="Q6" s="644"/>
      <c r="R6" s="644"/>
      <c r="S6" s="167"/>
      <c r="T6" s="644"/>
      <c r="U6" s="217"/>
      <c r="V6" s="167"/>
      <c r="W6" s="167"/>
      <c r="X6" s="167"/>
      <c r="Y6" s="167"/>
      <c r="Z6" s="546"/>
      <c r="AA6" s="167"/>
      <c r="AB6" s="1755"/>
    </row>
    <row r="7" spans="2:28">
      <c r="B7" s="55"/>
      <c r="C7" s="706" t="s">
        <v>335</v>
      </c>
      <c r="E7" s="66" t="s">
        <v>54</v>
      </c>
      <c r="F7" s="66" t="s">
        <v>54</v>
      </c>
      <c r="G7" s="66" t="s">
        <v>54</v>
      </c>
      <c r="H7" s="66" t="s">
        <v>54</v>
      </c>
      <c r="I7" s="23" t="s">
        <v>54</v>
      </c>
      <c r="J7" s="66" t="s">
        <v>54</v>
      </c>
      <c r="K7" s="23" t="s">
        <v>54</v>
      </c>
      <c r="L7" s="66" t="s">
        <v>54</v>
      </c>
      <c r="M7" s="23" t="s">
        <v>54</v>
      </c>
      <c r="N7" s="834" t="s">
        <v>54</v>
      </c>
      <c r="O7" s="66" t="s">
        <v>344</v>
      </c>
      <c r="P7" s="66" t="s">
        <v>336</v>
      </c>
      <c r="Q7" s="217"/>
      <c r="R7" s="644"/>
      <c r="S7" s="167"/>
      <c r="T7" s="644"/>
      <c r="U7" s="217"/>
      <c r="V7" s="167"/>
      <c r="W7" s="167"/>
      <c r="X7" s="167"/>
      <c r="Y7" s="167"/>
      <c r="Z7" s="546"/>
      <c r="AA7" s="167"/>
      <c r="AB7" s="1756"/>
    </row>
    <row r="8" spans="2:28" ht="15" thickBot="1">
      <c r="B8" s="55"/>
      <c r="C8" s="707"/>
      <c r="D8" s="69" t="s">
        <v>338</v>
      </c>
      <c r="E8" s="43"/>
      <c r="F8" s="44"/>
      <c r="G8" s="43"/>
      <c r="H8" s="44"/>
      <c r="I8" s="103"/>
      <c r="J8" s="44"/>
      <c r="K8" s="44"/>
      <c r="L8" s="43"/>
      <c r="M8" s="44"/>
      <c r="N8" s="103"/>
      <c r="O8" s="31"/>
      <c r="P8" s="31" t="s">
        <v>337</v>
      </c>
      <c r="Q8" s="178"/>
      <c r="R8" s="644"/>
      <c r="S8" s="217"/>
      <c r="T8" s="644"/>
      <c r="U8" s="217"/>
      <c r="V8" s="167"/>
      <c r="W8" s="1521"/>
      <c r="X8" s="644"/>
      <c r="Y8" s="540"/>
      <c r="Z8" s="1757"/>
      <c r="AA8" s="167"/>
      <c r="AB8" s="1756"/>
    </row>
    <row r="9" spans="2:28">
      <c r="B9" s="701">
        <v>1</v>
      </c>
      <c r="C9" s="708" t="s">
        <v>359</v>
      </c>
      <c r="D9" s="347">
        <v>28</v>
      </c>
      <c r="E9" s="345">
        <f>'ОБЕД раскладка 7-11л. '!Q10</f>
        <v>20</v>
      </c>
      <c r="F9" s="71">
        <f>'ОБЕД раскладка 7-11л. '!Q30</f>
        <v>30</v>
      </c>
      <c r="G9" s="71">
        <f>'ОБЕД раскладка 7-11л. '!Q67</f>
        <v>20</v>
      </c>
      <c r="H9" s="71">
        <f>'ОБЕД раскладка 7-11л. '!Q88</f>
        <v>30</v>
      </c>
      <c r="I9" s="71">
        <f>'ОБЕД раскладка 7-11л. '!Q104</f>
        <v>30</v>
      </c>
      <c r="J9" s="71">
        <f>'ОБЕД раскладка 7-11л. '!Q140</f>
        <v>30</v>
      </c>
      <c r="K9" s="71">
        <f>'ОБЕД раскладка 7-11л. '!Q159</f>
        <v>30</v>
      </c>
      <c r="L9" s="71">
        <f>'ОБЕД раскладка 7-11л. '!Q172</f>
        <v>30</v>
      </c>
      <c r="M9" s="71">
        <f>'ОБЕД раскладка 7-11л. '!Q194</f>
        <v>30</v>
      </c>
      <c r="N9" s="1765">
        <f>'ОБЕД раскладка 7-11л. '!Q216</f>
        <v>30</v>
      </c>
      <c r="O9" s="1769">
        <v>28</v>
      </c>
      <c r="P9" s="1770">
        <v>100</v>
      </c>
      <c r="Q9" s="644"/>
      <c r="R9" s="167"/>
      <c r="S9" s="645"/>
      <c r="T9" s="167"/>
      <c r="U9" s="167"/>
      <c r="V9" s="167"/>
      <c r="W9" s="1758"/>
      <c r="X9" s="217"/>
      <c r="Y9" s="192"/>
      <c r="Z9" s="679"/>
      <c r="AA9" s="294"/>
      <c r="AB9" s="1759"/>
    </row>
    <row r="10" spans="2:28">
      <c r="B10" s="702">
        <v>2</v>
      </c>
      <c r="C10" s="598" t="s">
        <v>56</v>
      </c>
      <c r="D10" s="348">
        <v>52.5</v>
      </c>
      <c r="E10" s="345">
        <f>'ОБЕД раскладка 7-11л. '!Q11</f>
        <v>55</v>
      </c>
      <c r="F10" s="71">
        <f>'ОБЕД раскладка 7-11л. '!Q31</f>
        <v>50</v>
      </c>
      <c r="G10" s="71">
        <f>'ОБЕД раскладка 7-11л. '!Q68</f>
        <v>30</v>
      </c>
      <c r="H10" s="71">
        <f>'ОБЕД раскладка 7-11л. '!Q89</f>
        <v>50</v>
      </c>
      <c r="I10" s="71">
        <f>'ОБЕД раскладка 7-11л. '!Q105</f>
        <v>69.2</v>
      </c>
      <c r="J10" s="71">
        <f>'ОБЕД раскладка 7-11л. '!Q141</f>
        <v>50</v>
      </c>
      <c r="K10" s="71">
        <f>'ОБЕД раскладка 7-11л. '!Q160</f>
        <v>62.8</v>
      </c>
      <c r="L10" s="71">
        <f>'ОБЕД раскладка 7-11л. '!Q173</f>
        <v>50</v>
      </c>
      <c r="M10" s="71">
        <f>'ОБЕД раскладка 7-11л. '!Q195</f>
        <v>65</v>
      </c>
      <c r="N10" s="1765">
        <f>'ОБЕД раскладка 7-11л. '!Q217</f>
        <v>43</v>
      </c>
      <c r="O10" s="806">
        <v>52.5</v>
      </c>
      <c r="P10" s="1771">
        <v>100</v>
      </c>
      <c r="Q10" s="644"/>
      <c r="R10" s="167"/>
      <c r="S10" s="167"/>
      <c r="T10" s="167"/>
      <c r="U10" s="167"/>
      <c r="V10" s="167"/>
      <c r="W10" s="1758"/>
      <c r="X10" s="217"/>
      <c r="Y10" s="192"/>
      <c r="Z10" s="679"/>
      <c r="AA10" s="294"/>
      <c r="AB10" s="1759"/>
    </row>
    <row r="11" spans="2:28">
      <c r="B11" s="702">
        <v>3</v>
      </c>
      <c r="C11" s="598" t="s">
        <v>57</v>
      </c>
      <c r="D11" s="348">
        <v>5.25</v>
      </c>
      <c r="E11" s="345">
        <f>'ОБЕД раскладка 7-11л. '!Q12</f>
        <v>6.85</v>
      </c>
      <c r="F11" s="71">
        <f>'ОБЕД раскладка 7-11л. '!Q32</f>
        <v>1.68</v>
      </c>
      <c r="G11" s="71">
        <f>'ОБЕД раскладка 7-11л. '!Q69</f>
        <v>12.8</v>
      </c>
      <c r="H11" s="71">
        <f>'ОБЕД раскладка 7-11л. '!AD88</f>
        <v>0</v>
      </c>
      <c r="I11" s="71">
        <f>'ОБЕД раскладка 7-11л. '!Q106</f>
        <v>0.4</v>
      </c>
      <c r="J11" s="71">
        <f>'ОБЕД раскладка 7-11л. '!AD145</f>
        <v>0</v>
      </c>
      <c r="K11" s="71">
        <f>'ОБЕД раскладка 7-11л. '!Q161</f>
        <v>1.1000000000000001</v>
      </c>
      <c r="L11" s="71">
        <f>'ОБЕД раскладка 7-11л. '!Q174</f>
        <v>12.02</v>
      </c>
      <c r="M11" s="71">
        <f>'ОБЕД раскладка 7-11л. '!Q196</f>
        <v>17.649999999999999</v>
      </c>
      <c r="N11" s="1765">
        <f>'ОБЕД раскладка 7-11л. '!AD228</f>
        <v>0</v>
      </c>
      <c r="O11" s="806">
        <v>5.25</v>
      </c>
      <c r="P11" s="1771">
        <v>100</v>
      </c>
      <c r="Q11" s="644"/>
      <c r="R11" s="167"/>
      <c r="S11" s="167"/>
      <c r="T11" s="167"/>
      <c r="U11" s="167"/>
      <c r="V11" s="167"/>
      <c r="W11" s="1758"/>
      <c r="X11" s="217"/>
      <c r="Y11" s="192"/>
      <c r="Z11" s="679"/>
      <c r="AA11" s="294"/>
      <c r="AB11" s="1759"/>
    </row>
    <row r="12" spans="2:28">
      <c r="B12" s="702">
        <v>4</v>
      </c>
      <c r="C12" s="598" t="s">
        <v>58</v>
      </c>
      <c r="D12" s="348">
        <v>15.75</v>
      </c>
      <c r="E12" s="345">
        <f>'ОБЕД раскладка 7-11л. '!AD7</f>
        <v>0</v>
      </c>
      <c r="F12" s="71">
        <f>'ОБЕД раскладка 7-11л. '!Q33</f>
        <v>20</v>
      </c>
      <c r="G12" s="71">
        <f>'ОБЕД раскладка 7-11л. '!AD70</f>
        <v>0</v>
      </c>
      <c r="H12" s="71">
        <f>'ОБЕД раскладка 7-11л. '!Q90</f>
        <v>16</v>
      </c>
      <c r="I12" s="367">
        <f>'ОБЕД раскладка 7-11л. '!Q107</f>
        <v>38</v>
      </c>
      <c r="J12" s="71">
        <f>'ОБЕД раскладка 7-11л. '!Q142</f>
        <v>42.5</v>
      </c>
      <c r="K12" s="367">
        <f>'ОБЕД раскладка 7-11л. '!AD165</f>
        <v>0</v>
      </c>
      <c r="L12" s="71">
        <f>'ОБЕД раскладка 7-11л. '!AD184</f>
        <v>0</v>
      </c>
      <c r="M12" s="71">
        <f>'ОБЕД раскладка 7-11л. '!AD205</f>
        <v>0</v>
      </c>
      <c r="N12" s="1765">
        <f>'ОБЕД раскладка 7-11л. '!Q218</f>
        <v>41</v>
      </c>
      <c r="O12" s="1772">
        <v>15.75</v>
      </c>
      <c r="P12" s="1771">
        <v>100</v>
      </c>
      <c r="Q12" s="644"/>
      <c r="R12" s="167"/>
      <c r="S12" s="167"/>
      <c r="T12" s="167"/>
      <c r="U12" s="167"/>
      <c r="V12" s="167"/>
      <c r="W12" s="1758"/>
      <c r="X12" s="217"/>
      <c r="Y12" s="192"/>
      <c r="Z12" s="679"/>
      <c r="AA12" s="294"/>
      <c r="AB12" s="1759"/>
    </row>
    <row r="13" spans="2:28">
      <c r="B13" s="702">
        <v>5</v>
      </c>
      <c r="C13" s="598" t="s">
        <v>59</v>
      </c>
      <c r="D13" s="348">
        <v>5.25</v>
      </c>
      <c r="E13" s="345">
        <f>'ОБЕД раскладка 7-11л. '!Q13</f>
        <v>38.5</v>
      </c>
      <c r="F13" s="71">
        <f>'ОБЕД раскладка 7-11л. '!AD35</f>
        <v>0</v>
      </c>
      <c r="G13" s="71">
        <f>'ОБЕД раскладка 7-11л. '!Q70</f>
        <v>14</v>
      </c>
      <c r="H13" s="71">
        <f>'ОБЕД раскладка 7-11л. '!AD90</f>
        <v>0</v>
      </c>
      <c r="I13" s="71">
        <f>'ОБЕД раскладка 7-11л. '!AD111</f>
        <v>0</v>
      </c>
      <c r="J13" s="71">
        <f>'ОБЕД раскладка 7-11л. '!AD147</f>
        <v>0</v>
      </c>
      <c r="K13" s="71">
        <f>'ОБЕД раскладка 7-11л. '!AD166</f>
        <v>0</v>
      </c>
      <c r="L13" s="71">
        <f>'ОБЕД раскладка 7-11л. '!AD185</f>
        <v>0</v>
      </c>
      <c r="M13" s="71">
        <f>'ОБЕД раскладка 7-11л. '!AD206</f>
        <v>0</v>
      </c>
      <c r="N13" s="1765">
        <f>'ОБЕД раскладка 7-11л. '!AD230</f>
        <v>0</v>
      </c>
      <c r="O13" s="806">
        <v>5.25</v>
      </c>
      <c r="P13" s="1771">
        <v>100</v>
      </c>
      <c r="Q13" s="644"/>
      <c r="R13" s="167"/>
      <c r="S13" s="167"/>
      <c r="T13" s="167"/>
      <c r="U13" s="167"/>
      <c r="V13" s="167"/>
      <c r="W13" s="1758"/>
      <c r="X13" s="217"/>
      <c r="Y13" s="192"/>
      <c r="Z13" s="679"/>
      <c r="AA13" s="294"/>
      <c r="AB13" s="1759"/>
    </row>
    <row r="14" spans="2:28">
      <c r="B14" s="702">
        <v>6</v>
      </c>
      <c r="C14" s="598" t="s">
        <v>60</v>
      </c>
      <c r="D14" s="348">
        <v>65.45</v>
      </c>
      <c r="E14" s="345">
        <f>'ОБЕД раскладка 7-11л. '!Q14</f>
        <v>16</v>
      </c>
      <c r="F14" s="71">
        <f>'ОБЕД раскладка 7-11л. '!Q34</f>
        <v>105.6</v>
      </c>
      <c r="G14" s="71">
        <f>'ОБЕД раскладка 7-11л. '!Q71</f>
        <v>40</v>
      </c>
      <c r="H14" s="71">
        <f>'ОБЕД раскладка 7-11л. '!Q91</f>
        <v>140</v>
      </c>
      <c r="I14" s="71">
        <f>'ОБЕД раскладка 7-11л. '!Q108</f>
        <v>24</v>
      </c>
      <c r="J14" s="71">
        <f>'ОБЕД раскладка 7-11л. '!Q143</f>
        <v>5.3</v>
      </c>
      <c r="K14" s="71">
        <f>'ОБЕД раскладка 7-11л. '!Q162</f>
        <v>128</v>
      </c>
      <c r="L14" s="71">
        <f>'ОБЕД раскладка 7-11л. '!AD186</f>
        <v>0</v>
      </c>
      <c r="M14" s="71">
        <f>'ОБЕД раскладка 7-11л. '!Q197</f>
        <v>155.6</v>
      </c>
      <c r="N14" s="1765">
        <f>'ОБЕД раскладка 7-11л. '!Q219</f>
        <v>40</v>
      </c>
      <c r="O14" s="806">
        <v>65.45</v>
      </c>
      <c r="P14" s="1771">
        <v>100</v>
      </c>
      <c r="Q14" s="644"/>
      <c r="R14" s="167"/>
      <c r="S14" s="167"/>
      <c r="T14" s="167"/>
      <c r="U14" s="167"/>
      <c r="V14" s="167"/>
      <c r="W14" s="1758"/>
      <c r="X14" s="217"/>
      <c r="Y14" s="192"/>
      <c r="Z14" s="679"/>
      <c r="AA14" s="294"/>
      <c r="AB14" s="1759"/>
    </row>
    <row r="15" spans="2:28">
      <c r="B15" s="702">
        <v>7</v>
      </c>
      <c r="C15" s="598" t="s">
        <v>351</v>
      </c>
      <c r="D15" s="348">
        <v>98</v>
      </c>
      <c r="E15" s="345">
        <f>'ОБЕД раскладка 7-11л. '!Q15</f>
        <v>143.69999999999999</v>
      </c>
      <c r="F15" s="71">
        <f>'ОБЕД раскладка 7-11л. '!Q35</f>
        <v>139.94999999999999</v>
      </c>
      <c r="G15" s="71">
        <f>'ОБЕД раскладка 7-11л. '!Q72</f>
        <v>18</v>
      </c>
      <c r="H15" s="71">
        <f>'ОБЕД раскладка 7-11л. '!Q92</f>
        <v>92.5</v>
      </c>
      <c r="I15" s="71">
        <f>'ОБЕД раскладка 7-11л. '!Q109</f>
        <v>130.13499999999999</v>
      </c>
      <c r="J15" s="71">
        <f>'ОБЕД раскладка 7-11л. '!Q144</f>
        <v>145.65</v>
      </c>
      <c r="K15" s="71">
        <f>'ОБЕД раскладка 7-11л. '!Q163</f>
        <v>139.70500000000001</v>
      </c>
      <c r="L15" s="71">
        <f>'ОБЕД раскладка 7-11л. '!Q175</f>
        <v>21</v>
      </c>
      <c r="M15" s="71">
        <f>'ОБЕД раскладка 7-11л. '!Q198</f>
        <v>122.76</v>
      </c>
      <c r="N15" s="1765">
        <f>'ОБЕД раскладка 7-11л. '!Q220</f>
        <v>26.6</v>
      </c>
      <c r="O15" s="1773">
        <v>98</v>
      </c>
      <c r="P15" s="1771">
        <v>100</v>
      </c>
      <c r="Q15" s="644"/>
      <c r="R15" s="167"/>
      <c r="S15" s="167"/>
      <c r="T15" s="167"/>
      <c r="U15" s="167"/>
      <c r="V15" s="167"/>
      <c r="W15" s="1758"/>
      <c r="X15" s="217"/>
      <c r="Y15" s="192"/>
      <c r="Z15" s="679"/>
      <c r="AA15" s="294"/>
      <c r="AB15" s="1760"/>
    </row>
    <row r="16" spans="2:28">
      <c r="B16" s="702">
        <v>8</v>
      </c>
      <c r="C16" s="598" t="s">
        <v>350</v>
      </c>
      <c r="D16" s="348">
        <v>64.75</v>
      </c>
      <c r="E16" s="345">
        <f>'ОБЕД раскладка 7-11л. '!Q16</f>
        <v>100</v>
      </c>
      <c r="F16" s="71">
        <f>'ОБЕД раскладка 7-11л. '!AD38</f>
        <v>0</v>
      </c>
      <c r="G16" s="71">
        <f>'ОБЕД раскладка 7-11л. '!Q73</f>
        <v>145</v>
      </c>
      <c r="H16" s="71">
        <v>0</v>
      </c>
      <c r="I16" s="71">
        <f>'ОБЕД раскладка 7-11л. '!Q110</f>
        <v>100</v>
      </c>
      <c r="J16" s="71">
        <f>'ОБЕД раскладка 7-11л. '!AD150</f>
        <v>0</v>
      </c>
      <c r="K16" s="71">
        <f>'ОБЕД раскладка 7-11л. '!Q164</f>
        <v>100</v>
      </c>
      <c r="L16" s="71">
        <f>'ОБЕД раскладка 7-11л. '!Q176</f>
        <v>100</v>
      </c>
      <c r="M16" s="71">
        <f>'ОБЕД раскладка 7-11л. '!Q199</f>
        <v>2.5</v>
      </c>
      <c r="N16" s="1765">
        <f>'ОБЕД раскладка 7-11л. '!Q221</f>
        <v>100</v>
      </c>
      <c r="O16" s="806">
        <v>64.75</v>
      </c>
      <c r="P16" s="1771">
        <v>100</v>
      </c>
      <c r="Q16" s="644"/>
      <c r="R16" s="167"/>
      <c r="S16" s="167"/>
      <c r="T16" s="167"/>
      <c r="U16" s="167"/>
      <c r="V16" s="167"/>
      <c r="W16" s="1758"/>
      <c r="X16" s="217"/>
      <c r="Y16" s="192"/>
      <c r="Z16" s="679"/>
      <c r="AA16" s="294"/>
      <c r="AB16" s="1759"/>
    </row>
    <row r="17" spans="2:28">
      <c r="B17" s="702">
        <v>9</v>
      </c>
      <c r="C17" s="598" t="s">
        <v>157</v>
      </c>
      <c r="D17" s="348">
        <v>5.25</v>
      </c>
      <c r="E17" s="345">
        <f>'ОБЕД раскладка 7-11л. '!AD12</f>
        <v>0</v>
      </c>
      <c r="F17" s="71">
        <f>'ОБЕД раскладка 7-11л. '!AD39</f>
        <v>0</v>
      </c>
      <c r="G17" s="71">
        <f>'ОБЕД раскладка 7-11л. '!AD75</f>
        <v>0</v>
      </c>
      <c r="H17" s="71">
        <f>'ОБЕД раскладка 7-11л. '!Q93</f>
        <v>22.5</v>
      </c>
      <c r="I17" s="71">
        <f>'ОБЕД раскладка 7-11л. '!AD115</f>
        <v>0</v>
      </c>
      <c r="J17" s="71">
        <f>'ОБЕД раскладка 7-11л. '!AD151</f>
        <v>0</v>
      </c>
      <c r="K17" s="71">
        <f>'ОБЕД раскладка 7-11л. '!AD170</f>
        <v>0</v>
      </c>
      <c r="L17" s="71">
        <f>'ОБЕД раскладка 7-11л. '!AD189</f>
        <v>0</v>
      </c>
      <c r="M17" s="71">
        <f>'ОБЕД раскладка 7-11л. '!Q200</f>
        <v>30</v>
      </c>
      <c r="N17" s="1765">
        <f>'ОБЕД раскладка 7-11л. '!AD234</f>
        <v>0</v>
      </c>
      <c r="O17" s="806">
        <v>5.25</v>
      </c>
      <c r="P17" s="1771">
        <v>100</v>
      </c>
      <c r="Q17" s="644"/>
      <c r="R17" s="167"/>
      <c r="S17" s="167"/>
      <c r="T17" s="167"/>
      <c r="U17" s="167"/>
      <c r="V17" s="167"/>
      <c r="W17" s="1758"/>
      <c r="X17" s="217"/>
      <c r="Y17" s="192"/>
      <c r="Z17" s="679"/>
      <c r="AA17" s="294"/>
      <c r="AB17" s="1759"/>
    </row>
    <row r="18" spans="2:28">
      <c r="B18" s="702">
        <v>10</v>
      </c>
      <c r="C18" s="598" t="s">
        <v>352</v>
      </c>
      <c r="D18" s="348">
        <v>70</v>
      </c>
      <c r="E18" s="345">
        <f>'ОБЕД раскладка 7-11л. '!Q17</f>
        <v>200</v>
      </c>
      <c r="F18" s="71">
        <f>'ОБЕД раскладка 7-11л. '!AD40</f>
        <v>0</v>
      </c>
      <c r="G18" s="71">
        <f>'ОБЕД раскладка 7-11л. '!AD76</f>
        <v>0</v>
      </c>
      <c r="H18" s="71">
        <f>'ОБЕД раскладка 7-11л. '!AD95</f>
        <v>0</v>
      </c>
      <c r="I18" s="71">
        <f>'ОБЕД раскладка 7-11л. '!Q111</f>
        <v>200</v>
      </c>
      <c r="J18" s="71">
        <f>'ОБЕД раскладка 7-11л. '!AD152</f>
        <v>0</v>
      </c>
      <c r="K18" s="71">
        <f>'ОБЕД раскладка 7-11л. '!Q165</f>
        <v>200</v>
      </c>
      <c r="L18" s="71">
        <f>'ОБЕД раскладка 7-11л. '!AD190</f>
        <v>0</v>
      </c>
      <c r="M18" s="71">
        <f>'ОБЕД раскладка 7-11л. '!Q201</f>
        <v>100</v>
      </c>
      <c r="N18" s="1765">
        <f>'ОБЕД раскладка 7-11л. '!AD235</f>
        <v>0</v>
      </c>
      <c r="O18" s="806">
        <v>70</v>
      </c>
      <c r="P18" s="1771">
        <v>100</v>
      </c>
      <c r="Q18" s="644"/>
      <c r="R18" s="167"/>
      <c r="S18" s="167"/>
      <c r="T18" s="167"/>
      <c r="U18" s="167"/>
      <c r="V18" s="167"/>
      <c r="W18" s="1758"/>
      <c r="X18" s="217"/>
      <c r="Y18" s="192"/>
      <c r="Z18" s="679"/>
      <c r="AA18" s="294"/>
      <c r="AB18" s="1759"/>
    </row>
    <row r="19" spans="2:28">
      <c r="B19" s="702">
        <v>11</v>
      </c>
      <c r="C19" s="598" t="s">
        <v>197</v>
      </c>
      <c r="D19" s="348">
        <v>24.5</v>
      </c>
      <c r="E19" s="345">
        <f>'ОБЕД раскладка 7-11л. '!Q18</f>
        <v>5</v>
      </c>
      <c r="F19" s="71">
        <f>'ОБЕД раскладка 7-11л. '!Q36</f>
        <v>5</v>
      </c>
      <c r="G19" s="71">
        <v>0</v>
      </c>
      <c r="H19" s="71">
        <f>'ОБЕД раскладка 7-11л. '!Q94</f>
        <v>76.5</v>
      </c>
      <c r="I19" s="71">
        <f>'ОБЕД раскладка 7-11л. '!Q112</f>
        <v>5</v>
      </c>
      <c r="J19" s="71">
        <f>'ОБЕД раскладка 7-11л. '!Q145</f>
        <v>76.5</v>
      </c>
      <c r="K19" s="71">
        <f>'ОБЕД раскладка 7-11л. '!Q166</f>
        <v>5</v>
      </c>
      <c r="L19" s="71">
        <f>'ОБЕД раскладка 7-11л. '!AD191</f>
        <v>0</v>
      </c>
      <c r="M19" s="71">
        <f>'ОБЕД раскладка 7-11л. '!Q202</f>
        <v>72</v>
      </c>
      <c r="N19" s="1765">
        <f>'ОБЕД раскладка 7-11л. '!AD236</f>
        <v>0</v>
      </c>
      <c r="O19" s="806">
        <v>24.5</v>
      </c>
      <c r="P19" s="1771">
        <v>100</v>
      </c>
      <c r="Q19" s="644"/>
      <c r="R19" s="167"/>
      <c r="S19" s="167"/>
      <c r="T19" s="167"/>
      <c r="U19" s="167"/>
      <c r="V19" s="167"/>
      <c r="W19" s="1758"/>
      <c r="X19" s="217"/>
      <c r="Y19" s="192"/>
      <c r="Z19" s="679"/>
      <c r="AA19" s="294"/>
      <c r="AB19" s="1759"/>
    </row>
    <row r="20" spans="2:28" ht="15" customHeight="1">
      <c r="B20" s="702">
        <v>12</v>
      </c>
      <c r="C20" s="598" t="s">
        <v>198</v>
      </c>
      <c r="D20" s="348">
        <v>12.25</v>
      </c>
      <c r="E20" s="345">
        <f>'ОБЕД раскладка 7-11л. '!AD15</f>
        <v>0</v>
      </c>
      <c r="F20" s="71">
        <f>'ОБЕД раскладка 7-11л. '!AD42</f>
        <v>0</v>
      </c>
      <c r="G20" s="71">
        <f>'ОБЕД раскладка 7-11л. '!Q74</f>
        <v>5</v>
      </c>
      <c r="H20" s="71">
        <f>'ОБЕД раскладка 7-11л. '!AD97</f>
        <v>0</v>
      </c>
      <c r="I20" s="71">
        <f>'ОБЕД раскладка 7-11л. '!Q113</f>
        <v>66.599999999999994</v>
      </c>
      <c r="J20" s="71">
        <f>'ОБЕД раскладка 7-11л. '!AD154</f>
        <v>0</v>
      </c>
      <c r="K20" s="71">
        <f>'ОБЕД раскладка 7-11л. '!AD173</f>
        <v>0</v>
      </c>
      <c r="L20" s="71">
        <f>'ОБЕД раскладка 7-11л. '!Q177</f>
        <v>50.9</v>
      </c>
      <c r="M20" s="71">
        <f>'ОБЕД раскладка 7-11л. '!AD213</f>
        <v>0</v>
      </c>
      <c r="N20" s="1765">
        <f>'ОБЕД раскладка 7-11л. '!AD237</f>
        <v>0</v>
      </c>
      <c r="O20" s="806">
        <v>12.25</v>
      </c>
      <c r="P20" s="1771">
        <v>100</v>
      </c>
      <c r="Q20" s="644"/>
      <c r="R20" s="167"/>
      <c r="S20" s="167"/>
      <c r="T20" s="167"/>
      <c r="U20" s="167"/>
      <c r="V20" s="167"/>
      <c r="W20" s="1758"/>
      <c r="X20" s="217"/>
      <c r="Y20" s="192"/>
      <c r="Z20" s="679"/>
      <c r="AA20" s="294"/>
      <c r="AB20" s="1759"/>
    </row>
    <row r="21" spans="2:28" ht="15" customHeight="1">
      <c r="B21" s="702">
        <v>13</v>
      </c>
      <c r="C21" s="598" t="s">
        <v>61</v>
      </c>
      <c r="D21" s="348">
        <v>20.3</v>
      </c>
      <c r="E21" s="345">
        <f>'ОБЕД раскладка 7-11л. '!AD16</f>
        <v>0</v>
      </c>
      <c r="F21" s="71">
        <f>'ОБЕД раскладка 7-11л. '!Q37</f>
        <v>86</v>
      </c>
      <c r="G21" s="71">
        <f>'ОБЕД раскладка 7-11л. '!AD79</f>
        <v>0</v>
      </c>
      <c r="H21" s="71">
        <f>'ОБЕД раскладка 7-11л. '!AD98</f>
        <v>0</v>
      </c>
      <c r="I21" s="71">
        <f>'ОБЕД раскладка 7-11л. '!AD119</f>
        <v>0</v>
      </c>
      <c r="J21" s="71">
        <f>'ОБЕД раскладка 7-11л. '!AD155</f>
        <v>0</v>
      </c>
      <c r="K21" s="71">
        <f>'ОБЕД раскладка 7-11л. '!Q167</f>
        <v>70</v>
      </c>
      <c r="L21" s="874">
        <f>'ОБЕД раскладка 7-11л. '!AD193</f>
        <v>0</v>
      </c>
      <c r="M21" s="71">
        <f>'ОБЕД раскладка 7-11л. '!AD214</f>
        <v>0</v>
      </c>
      <c r="N21" s="1765">
        <f>'ОБЕД раскладка 7-11л. '!Q222</f>
        <v>47</v>
      </c>
      <c r="O21" s="806">
        <v>20.3</v>
      </c>
      <c r="P21" s="1771">
        <v>100</v>
      </c>
      <c r="Q21" s="644"/>
      <c r="R21" s="167"/>
      <c r="S21" s="167"/>
      <c r="T21" s="167"/>
      <c r="U21" s="167"/>
      <c r="V21" s="167"/>
      <c r="W21" s="1758"/>
      <c r="X21" s="217"/>
      <c r="Y21" s="192"/>
      <c r="Z21" s="679"/>
      <c r="AA21" s="294"/>
      <c r="AB21" s="1759"/>
    </row>
    <row r="22" spans="2:28" ht="16.5" customHeight="1">
      <c r="B22" s="702">
        <v>14</v>
      </c>
      <c r="C22" s="598" t="s">
        <v>199</v>
      </c>
      <c r="D22" s="348">
        <v>10.5</v>
      </c>
      <c r="E22" s="345">
        <f>'ОБЕД раскладка 7-11л. '!Q19</f>
        <v>105</v>
      </c>
      <c r="F22" s="71">
        <f>'ОБЕД раскладка 7-11л. '!AD44</f>
        <v>0</v>
      </c>
      <c r="G22" s="71">
        <f>'ОБЕД раскладка 7-11л. '!AD80</f>
        <v>0</v>
      </c>
      <c r="H22" s="71">
        <f>'ОБЕД раскладка 7-11л. '!AD99</f>
        <v>0</v>
      </c>
      <c r="I22" s="71">
        <f>'ОБЕД раскладка 7-11л. '!AD120</f>
        <v>0</v>
      </c>
      <c r="J22" s="71">
        <f>'ОБЕД раскладка 7-11л. '!AD156</f>
        <v>0</v>
      </c>
      <c r="K22" s="71">
        <f>'ОБЕД раскладка 7-11л. '!AD175</f>
        <v>0</v>
      </c>
      <c r="L22" s="71">
        <f>'ОБЕД раскладка 7-11л. '!AD194</f>
        <v>0</v>
      </c>
      <c r="M22" s="71">
        <f>'ОБЕД раскладка 7-11л. '!AD215</f>
        <v>0</v>
      </c>
      <c r="N22" s="1765">
        <f>'ОБЕД раскладка 7-11л. '!AD239</f>
        <v>0</v>
      </c>
      <c r="O22" s="806">
        <v>10.5</v>
      </c>
      <c r="P22" s="1771">
        <v>100</v>
      </c>
      <c r="Q22" s="644"/>
      <c r="R22" s="167"/>
      <c r="S22" s="167"/>
      <c r="T22" s="167"/>
      <c r="U22" s="167"/>
      <c r="V22" s="167"/>
      <c r="W22" s="1758"/>
      <c r="X22" s="217"/>
      <c r="Y22" s="192"/>
      <c r="Z22" s="679"/>
      <c r="AA22" s="294"/>
      <c r="AB22" s="1759"/>
    </row>
    <row r="23" spans="2:28" ht="16.5" customHeight="1">
      <c r="B23" s="702">
        <v>15</v>
      </c>
      <c r="C23" s="598" t="s">
        <v>354</v>
      </c>
      <c r="D23" s="348">
        <v>105</v>
      </c>
      <c r="E23" s="345">
        <f>'ОБЕД раскладка 7-11л. '!AD18</f>
        <v>0</v>
      </c>
      <c r="F23" s="71">
        <f>'ОБЕД раскладка 7-11л. '!Q38</f>
        <v>226</v>
      </c>
      <c r="G23" s="71">
        <f>'ОБЕД раскладка 7-11л. '!Q75</f>
        <v>125</v>
      </c>
      <c r="H23" s="71">
        <f>'ОБЕД раскладка 7-11л. '!AD100</f>
        <v>0</v>
      </c>
      <c r="I23" s="71">
        <f>'ОБЕД раскладка 7-11л. '!Q114</f>
        <v>19.399999999999999</v>
      </c>
      <c r="J23" s="71">
        <f>'ОБЕД раскладка 7-11л. '!Q146</f>
        <v>105</v>
      </c>
      <c r="K23" s="71">
        <f>'ОБЕД раскладка 7-11л. '!U159</f>
        <v>18.440000000000001</v>
      </c>
      <c r="L23" s="71">
        <f>'ОБЕД раскладка 7-11л. '!Q178</f>
        <v>230.8</v>
      </c>
      <c r="M23" s="71">
        <f>'ОБЕД раскладка 7-11л. '!U194</f>
        <v>29.1</v>
      </c>
      <c r="N23" s="1765">
        <f>'ОБЕД раскладка 7-11л. '!Q223</f>
        <v>296.26</v>
      </c>
      <c r="O23" s="1774">
        <v>105</v>
      </c>
      <c r="P23" s="1771">
        <v>100</v>
      </c>
      <c r="Q23" s="644"/>
      <c r="R23" s="167"/>
      <c r="S23" s="167"/>
      <c r="T23" s="167"/>
      <c r="U23" s="167"/>
      <c r="V23" s="167"/>
      <c r="W23" s="1758"/>
      <c r="X23" s="217"/>
      <c r="Y23" s="192"/>
      <c r="Z23" s="679"/>
      <c r="AA23" s="294"/>
      <c r="AB23" s="1759"/>
    </row>
    <row r="24" spans="2:28" ht="14.25" customHeight="1">
      <c r="B24" s="702">
        <v>16</v>
      </c>
      <c r="C24" s="598" t="s">
        <v>353</v>
      </c>
      <c r="D24" s="348">
        <v>17.5</v>
      </c>
      <c r="E24" s="345">
        <f>'ОБЕД раскладка 7-11л. '!AF4</f>
        <v>0</v>
      </c>
      <c r="F24" s="169">
        <f>'ОБЕД раскладка 7-11л. '!AF32</f>
        <v>0</v>
      </c>
      <c r="G24" s="312">
        <f>'ОБЕД раскладка 7-11л. '!Q77</f>
        <v>147.19999999999999</v>
      </c>
      <c r="H24" s="168">
        <f>'ОБЕД раскладка 7-11л. '!AF87</f>
        <v>0</v>
      </c>
      <c r="I24" s="271">
        <f>'ОБЕД раскладка 7-11л. '!AF108</f>
        <v>0</v>
      </c>
      <c r="J24" s="168">
        <f>'ОБЕД раскладка 7-11л. '!AF142</f>
        <v>0</v>
      </c>
      <c r="K24" s="271">
        <f>'ОБЕД раскладка 7-11л. '!AF163</f>
        <v>0</v>
      </c>
      <c r="L24" s="169">
        <f>'ОБЕД раскладка 7-11л. '!AF182</f>
        <v>0</v>
      </c>
      <c r="M24" s="169">
        <f>'ОБЕД раскладка 7-11л. '!AF203</f>
        <v>0</v>
      </c>
      <c r="N24" s="1766">
        <f>'ОБЕД раскладка 7-11л. '!Q225</f>
        <v>27.8</v>
      </c>
      <c r="O24" s="806">
        <v>17.5</v>
      </c>
      <c r="P24" s="1771">
        <v>100</v>
      </c>
      <c r="Q24" s="644"/>
      <c r="R24" s="167"/>
      <c r="S24" s="167"/>
      <c r="T24" s="167"/>
      <c r="U24" s="167"/>
      <c r="V24" s="167"/>
      <c r="W24" s="1758"/>
      <c r="X24" s="217"/>
      <c r="Y24" s="192"/>
      <c r="Z24" s="679"/>
      <c r="AA24" s="294"/>
      <c r="AB24" s="1759"/>
    </row>
    <row r="25" spans="2:28">
      <c r="B25" s="702">
        <v>17</v>
      </c>
      <c r="C25" s="598" t="s">
        <v>62</v>
      </c>
      <c r="D25" s="348">
        <v>3.5</v>
      </c>
      <c r="E25" s="345">
        <f>'ОБЕД раскладка 7-11л. '!AF5</f>
        <v>0</v>
      </c>
      <c r="F25" s="169">
        <f>'ОБЕД раскладка 7-11л. '!AF33</f>
        <v>0</v>
      </c>
      <c r="G25" s="312">
        <f>'ОБЕД раскладка 7-11л. '!AF69</f>
        <v>0</v>
      </c>
      <c r="H25" s="168">
        <f>'ОБЕД раскладка 7-11л. '!AF88</f>
        <v>0</v>
      </c>
      <c r="I25" s="271">
        <f>'ОБЕД раскладка 7-11л. '!AF109</f>
        <v>0</v>
      </c>
      <c r="J25" s="168">
        <f>'ОБЕД раскладка 7-11л. '!AF143</f>
        <v>0</v>
      </c>
      <c r="K25" s="271">
        <f>'ОБЕД раскладка 7-11л. '!AF164</f>
        <v>0</v>
      </c>
      <c r="L25" s="169">
        <f>'ОБЕД раскладка 7-11л. '!Q179</f>
        <v>15</v>
      </c>
      <c r="M25" s="169">
        <f>'ОБЕД раскладка 7-11л. '!AF204</f>
        <v>0</v>
      </c>
      <c r="N25" s="1766">
        <f>'ОБЕД раскладка 7-11л. '!Q226</f>
        <v>20</v>
      </c>
      <c r="O25" s="806">
        <v>3.5</v>
      </c>
      <c r="P25" s="1771">
        <v>100</v>
      </c>
      <c r="Q25" s="644"/>
      <c r="R25" s="167"/>
      <c r="S25" s="167"/>
      <c r="T25" s="167"/>
      <c r="U25" s="167"/>
      <c r="V25" s="167"/>
      <c r="W25" s="1758"/>
      <c r="X25" s="217"/>
      <c r="Y25" s="192"/>
      <c r="Z25" s="679"/>
      <c r="AA25" s="294"/>
      <c r="AB25" s="1759"/>
    </row>
    <row r="26" spans="2:28">
      <c r="B26" s="702">
        <v>18</v>
      </c>
      <c r="C26" s="598" t="s">
        <v>355</v>
      </c>
      <c r="D26" s="348">
        <v>3.5</v>
      </c>
      <c r="E26" s="345">
        <f>'ОБЕД раскладка 7-11л. '!Q20</f>
        <v>3.45</v>
      </c>
      <c r="F26" s="169">
        <f>'ОБЕД раскладка 7-11л. '!Q39</f>
        <v>4.9000000000000004</v>
      </c>
      <c r="G26" s="312">
        <f>'ОБЕД раскладка 7-11л. '!U67</f>
        <v>6.4</v>
      </c>
      <c r="H26" s="168">
        <f>'ОБЕД раскладка 7-11л. '!AF89</f>
        <v>0</v>
      </c>
      <c r="I26" s="271">
        <f>'ОБЕД раскладка 7-11л. '!U104</f>
        <v>0.8</v>
      </c>
      <c r="J26" s="168">
        <f>'ОБЕД раскладка 7-11л. '!Q147</f>
        <v>7.35</v>
      </c>
      <c r="K26" s="271">
        <f>'ОБЕД раскладка 7-11л. '!U160</f>
        <v>1.8</v>
      </c>
      <c r="L26" s="169">
        <f>'ОБЕД раскладка 7-11л. '!AF184</f>
        <v>0</v>
      </c>
      <c r="M26" s="169">
        <f>'ОБЕД раскладка 7-11л. '!U195</f>
        <v>7.5</v>
      </c>
      <c r="N26" s="1766">
        <f>'ОБЕД раскладка 7-11л. '!U216</f>
        <v>2.8</v>
      </c>
      <c r="O26" s="806">
        <v>3.5</v>
      </c>
      <c r="P26" s="1771">
        <v>100</v>
      </c>
      <c r="Q26" s="644"/>
      <c r="R26" s="167"/>
      <c r="S26" s="167"/>
      <c r="T26" s="167"/>
      <c r="U26" s="167"/>
      <c r="V26" s="167"/>
      <c r="W26" s="1758"/>
      <c r="X26" s="217"/>
      <c r="Y26" s="192"/>
      <c r="Z26" s="679"/>
      <c r="AA26" s="294"/>
      <c r="AB26" s="1759"/>
    </row>
    <row r="27" spans="2:28">
      <c r="B27" s="702">
        <v>19</v>
      </c>
      <c r="C27" s="598" t="s">
        <v>63</v>
      </c>
      <c r="D27" s="348">
        <v>10.5</v>
      </c>
      <c r="E27" s="366">
        <f>'ОБЕД раскладка 7-11л. '!U10</f>
        <v>14.3</v>
      </c>
      <c r="F27" s="365">
        <f>'ОБЕД раскладка 7-11л. '!U30</f>
        <v>8</v>
      </c>
      <c r="G27" s="312">
        <f>'ОБЕД раскладка 7-11л. '!U68</f>
        <v>10.4</v>
      </c>
      <c r="H27" s="168">
        <f>'ОБЕД раскладка 7-11л. '!Q95</f>
        <v>4</v>
      </c>
      <c r="I27" s="271">
        <f>'ОБЕД раскладка 7-11л. '!U105</f>
        <v>14.95</v>
      </c>
      <c r="J27" s="168">
        <f>'ОБЕД раскладка 7-11л. '!Q148</f>
        <v>3</v>
      </c>
      <c r="K27" s="271">
        <f>'ОБЕД раскладка 7-11л. '!U161</f>
        <v>9</v>
      </c>
      <c r="L27" s="365">
        <f>'ОБЕД раскладка 7-11л. '!Q180</f>
        <v>10.7</v>
      </c>
      <c r="M27" s="365">
        <f>'ОБЕД раскладка 7-11л. '!U196</f>
        <v>14.75</v>
      </c>
      <c r="N27" s="1766">
        <f>'ОБЕД раскладка 7-11л. '!U217</f>
        <v>15.9</v>
      </c>
      <c r="O27" s="806">
        <v>10.5</v>
      </c>
      <c r="P27" s="1771">
        <v>100</v>
      </c>
      <c r="Q27" s="644"/>
      <c r="R27" s="167"/>
      <c r="S27" s="167"/>
      <c r="T27" s="167"/>
      <c r="U27" s="167"/>
      <c r="V27" s="167"/>
      <c r="W27" s="1758"/>
      <c r="X27" s="217"/>
      <c r="Y27" s="192"/>
      <c r="Z27" s="679"/>
      <c r="AA27" s="294"/>
      <c r="AB27" s="1761"/>
    </row>
    <row r="28" spans="2:28">
      <c r="B28" s="702">
        <v>20</v>
      </c>
      <c r="C28" s="598" t="s">
        <v>64</v>
      </c>
      <c r="D28" s="348">
        <v>5.25</v>
      </c>
      <c r="E28" s="345">
        <f>'ОБЕД раскладка 7-11л. '!U11</f>
        <v>8</v>
      </c>
      <c r="F28" s="169">
        <f>'ОБЕД раскладка 7-11л. '!U31</f>
        <v>11.2</v>
      </c>
      <c r="G28" s="312">
        <f>'ОБЕД раскладка 7-11л. '!AF72</f>
        <v>0</v>
      </c>
      <c r="H28" s="168">
        <f>'ОБЕД раскладка 7-11л. '!Q96</f>
        <v>6</v>
      </c>
      <c r="I28" s="271">
        <f>'ОБЕД раскладка 7-11л. '!U106</f>
        <v>6</v>
      </c>
      <c r="J28" s="168">
        <f>'ОБЕД раскладка 7-11л. '!Q149</f>
        <v>7.25</v>
      </c>
      <c r="K28" s="271">
        <f>'ОБЕД раскладка 7-11л. '!U162</f>
        <v>8.0500000000000007</v>
      </c>
      <c r="L28" s="365">
        <f>'ОБЕД раскладка 7-11л. '!AF186</f>
        <v>0</v>
      </c>
      <c r="M28" s="365">
        <f>'ОБЕД раскладка 7-11л. '!U197</f>
        <v>6</v>
      </c>
      <c r="N28" s="1766">
        <f>'ОБЕД раскладка 7-11л. '!AF231</f>
        <v>0</v>
      </c>
      <c r="O28" s="806">
        <v>5.25</v>
      </c>
      <c r="P28" s="1771">
        <v>100</v>
      </c>
      <c r="Q28" s="644"/>
      <c r="R28" s="167"/>
      <c r="S28" s="167"/>
      <c r="T28" s="167"/>
      <c r="U28" s="167"/>
      <c r="V28" s="167"/>
      <c r="W28" s="1758"/>
      <c r="X28" s="217"/>
      <c r="Y28" s="192"/>
      <c r="Z28" s="679"/>
      <c r="AA28" s="294"/>
      <c r="AB28" s="1759"/>
    </row>
    <row r="29" spans="2:28">
      <c r="B29" s="702">
        <v>21</v>
      </c>
      <c r="C29" s="598" t="s">
        <v>356</v>
      </c>
      <c r="D29" s="348">
        <v>14</v>
      </c>
      <c r="E29" s="345">
        <f>'ОБЕД раскладка 7-11л. '!U12</f>
        <v>3.31</v>
      </c>
      <c r="F29" s="365">
        <f>'ОБЕД раскладка 7-11л. '!U32</f>
        <v>4</v>
      </c>
      <c r="G29" s="312">
        <f>'ОБЕД раскладка 7-11л. '!U69</f>
        <v>6.4</v>
      </c>
      <c r="H29" s="168">
        <f>'ОБЕД раскладка 7-11л. '!AF92</f>
        <v>0</v>
      </c>
      <c r="I29" s="271">
        <f>'ОБЕД раскладка 7-11л. '!U107</f>
        <v>1</v>
      </c>
      <c r="J29" s="168">
        <f>'ОБЕД раскладка 7-11л. '!U140</f>
        <v>12.93</v>
      </c>
      <c r="K29" s="271">
        <f>'ОБЕД раскладка 7-11л. '!U163</f>
        <v>3.76</v>
      </c>
      <c r="L29" s="169">
        <f>'ОБЕД раскладка 7-11л. '!U172</f>
        <v>93</v>
      </c>
      <c r="M29" s="370">
        <f>'ОБЕД раскладка 7-11л. '!U198</f>
        <v>8</v>
      </c>
      <c r="N29" s="1766">
        <f>'ОБЕД раскладка 7-11л. '!U218</f>
        <v>7.6</v>
      </c>
      <c r="O29" s="806">
        <v>14</v>
      </c>
      <c r="P29" s="1771">
        <v>100</v>
      </c>
      <c r="Q29" s="644"/>
      <c r="R29" s="167"/>
      <c r="S29" s="167"/>
      <c r="T29" s="167"/>
      <c r="U29" s="167"/>
      <c r="V29" s="167"/>
      <c r="W29" s="1758"/>
      <c r="X29" s="217"/>
      <c r="Y29" s="192"/>
      <c r="Z29" s="679"/>
      <c r="AA29" s="294"/>
      <c r="AB29" s="1759"/>
    </row>
    <row r="30" spans="2:28" ht="14.25" customHeight="1">
      <c r="B30" s="702">
        <v>22</v>
      </c>
      <c r="C30" s="598" t="s">
        <v>65</v>
      </c>
      <c r="D30" s="348">
        <v>10.5</v>
      </c>
      <c r="E30" s="345">
        <f>'ОБЕД раскладка 7-11л. '!U13</f>
        <v>1.2</v>
      </c>
      <c r="F30" s="169">
        <f>'ОБЕД раскладка 7-11л. '!U33</f>
        <v>10.9</v>
      </c>
      <c r="G30" s="312">
        <f>'ОБЕД раскладка 7-11л. '!U70</f>
        <v>25.8</v>
      </c>
      <c r="H30" s="168">
        <f>'ОБЕД раскладка 7-11л. '!Q97</f>
        <v>15</v>
      </c>
      <c r="I30" s="271">
        <f>'ОБЕД раскладка 7-11л. '!U108</f>
        <v>0</v>
      </c>
      <c r="J30" s="168">
        <f>'ОБЕД раскладка 7-11л. '!U141</f>
        <v>14</v>
      </c>
      <c r="K30" s="271">
        <f>'ОБЕД раскладка 7-11л. '!AF169</f>
        <v>0</v>
      </c>
      <c r="L30" s="169">
        <f>'ОБЕД раскладка 7-11л. '!U173</f>
        <v>10</v>
      </c>
      <c r="M30" s="370">
        <f>'ОБЕД раскладка 7-11л. '!U199</f>
        <v>9.6999999999999993</v>
      </c>
      <c r="N30" s="1766">
        <f>'ОБЕД раскладка 7-11л. '!U219</f>
        <v>18.399999999999999</v>
      </c>
      <c r="O30" s="806">
        <v>10.5</v>
      </c>
      <c r="P30" s="1771">
        <v>100</v>
      </c>
      <c r="Q30" s="644"/>
      <c r="R30" s="167"/>
      <c r="S30" s="167"/>
      <c r="T30" s="167"/>
      <c r="U30" s="167"/>
      <c r="V30" s="167"/>
      <c r="W30" s="1758"/>
      <c r="X30" s="217"/>
      <c r="Y30" s="192"/>
      <c r="Z30" s="679"/>
      <c r="AA30" s="294"/>
      <c r="AB30" s="1760"/>
    </row>
    <row r="31" spans="2:28" ht="15.75" customHeight="1">
      <c r="B31" s="702">
        <v>23</v>
      </c>
      <c r="C31" s="598" t="s">
        <v>66</v>
      </c>
      <c r="D31" s="348">
        <v>3.5</v>
      </c>
      <c r="E31" s="345">
        <f>'ОБЕД раскладка 7-11л. '!AF11</f>
        <v>0</v>
      </c>
      <c r="F31" s="169">
        <f>'ОБЕД раскладка 7-11л. '!U34</f>
        <v>20</v>
      </c>
      <c r="G31" s="312">
        <f>'ОБЕД раскладка 7-11л. '!AF75</f>
        <v>0</v>
      </c>
      <c r="H31" s="168">
        <f>'ОБЕД раскладка 7-11л. '!AF94</f>
        <v>0</v>
      </c>
      <c r="I31" s="271">
        <f>'ОБЕД раскладка 7-11л. '!AF115</f>
        <v>0</v>
      </c>
      <c r="J31" s="168">
        <f>'ОБЕД раскладка 7-11л. '!U142</f>
        <v>15</v>
      </c>
      <c r="K31" s="271">
        <f>'ОБЕД раскладка 7-11л. '!AF170</f>
        <v>0</v>
      </c>
      <c r="L31" s="169">
        <f>'ОБЕД раскладка 7-11л. '!AF189</f>
        <v>0</v>
      </c>
      <c r="M31" s="169">
        <f>'ОБЕД раскладка 7-11л. '!AF210</f>
        <v>0</v>
      </c>
      <c r="N31" s="1766">
        <f>'ОБЕД раскладка 7-11л. '!AF234</f>
        <v>0</v>
      </c>
      <c r="O31" s="806">
        <v>3.5</v>
      </c>
      <c r="P31" s="1771">
        <v>100</v>
      </c>
      <c r="Q31" s="644"/>
      <c r="R31" s="167"/>
      <c r="S31" s="167"/>
      <c r="T31" s="167"/>
      <c r="U31" s="167"/>
      <c r="V31" s="167"/>
      <c r="W31" s="1758"/>
      <c r="X31" s="217"/>
      <c r="Y31" s="192"/>
      <c r="Z31" s="679"/>
      <c r="AA31" s="294"/>
      <c r="AB31" s="1759"/>
    </row>
    <row r="32" spans="2:28" ht="12.75" customHeight="1">
      <c r="B32" s="702">
        <v>24</v>
      </c>
      <c r="C32" s="598" t="s">
        <v>67</v>
      </c>
      <c r="D32" s="348">
        <v>0.35</v>
      </c>
      <c r="E32" s="345">
        <f>'ОБЕД раскладка 7-11л. '!AF12</f>
        <v>0</v>
      </c>
      <c r="F32" s="365">
        <f>'ОБЕД раскладка 7-11л. '!M67</f>
        <v>1</v>
      </c>
      <c r="G32" s="312">
        <f>'ОБЕД раскладка 7-11л. '!AF76</f>
        <v>0</v>
      </c>
      <c r="H32" s="168">
        <f>'ОБЕД раскладка 7-11л. '!AF95</f>
        <v>0</v>
      </c>
      <c r="I32" s="271">
        <f>'ОБЕД раскладка 7-11л. '!AF116</f>
        <v>0</v>
      </c>
      <c r="J32" s="168">
        <f>'ОБЕД раскладка 7-11л. '!U143</f>
        <v>1</v>
      </c>
      <c r="K32" s="271">
        <f>'ОБЕД раскладка 7-11л. '!AF171</f>
        <v>0</v>
      </c>
      <c r="L32" s="169">
        <f>'ОБЕД раскладка 7-11л. '!AF190</f>
        <v>0</v>
      </c>
      <c r="M32" s="169">
        <f>'ОБЕД раскладка 7-11л. '!AF211</f>
        <v>0</v>
      </c>
      <c r="N32" s="1766">
        <f>'ОБЕД раскладка 7-11л. '!AF235</f>
        <v>0</v>
      </c>
      <c r="O32" s="806">
        <v>0.2</v>
      </c>
      <c r="P32" s="1771">
        <v>57</v>
      </c>
      <c r="Q32" s="644"/>
      <c r="R32" s="167"/>
      <c r="S32" s="167"/>
      <c r="T32" s="167"/>
      <c r="U32" s="167"/>
      <c r="V32" s="167"/>
      <c r="W32" s="1758"/>
      <c r="X32" s="217"/>
      <c r="Y32" s="192"/>
      <c r="Z32" s="679"/>
      <c r="AA32" s="294"/>
      <c r="AB32" s="1759"/>
    </row>
    <row r="33" spans="2:28" ht="12.75" customHeight="1">
      <c r="B33" s="702">
        <v>25</v>
      </c>
      <c r="C33" s="598" t="s">
        <v>357</v>
      </c>
      <c r="D33" s="348">
        <v>0.35</v>
      </c>
      <c r="E33" s="345">
        <f>'ОБЕД раскладка 7-11л. '!AF13</f>
        <v>0</v>
      </c>
      <c r="F33" s="169">
        <f>'ОБЕД раскладка 7-11л. '!AF41</f>
        <v>0</v>
      </c>
      <c r="G33" s="312">
        <f>'ОБЕД раскладка 7-11л. '!AF77</f>
        <v>0</v>
      </c>
      <c r="H33" s="168">
        <f>'ОБЕД раскладка 7-11л. '!AF96</f>
        <v>0</v>
      </c>
      <c r="I33" s="271">
        <f>'ОБЕД раскладка 7-11л. '!AF117</f>
        <v>0</v>
      </c>
      <c r="J33" s="168">
        <f>'ОБЕД раскладка 7-11л. '!AF151</f>
        <v>0</v>
      </c>
      <c r="K33" s="271">
        <f>'ОБЕД раскладка 7-11л. '!AF172</f>
        <v>0</v>
      </c>
      <c r="L33" s="169">
        <f>'ОБЕД раскладка 7-11л. '!AF191</f>
        <v>0</v>
      </c>
      <c r="M33" s="370">
        <f>'ОБЕД раскладка 7-11л. '!AF212</f>
        <v>0</v>
      </c>
      <c r="N33" s="1766">
        <f>'ОБЕД раскладка 7-11л. '!U220</f>
        <v>3.5</v>
      </c>
      <c r="O33" s="806">
        <v>0.35</v>
      </c>
      <c r="P33" s="1771">
        <v>100</v>
      </c>
      <c r="Q33" s="644"/>
      <c r="R33" s="167"/>
      <c r="S33" s="167"/>
      <c r="T33" s="167"/>
      <c r="U33" s="167"/>
      <c r="V33" s="167"/>
      <c r="W33" s="1758"/>
      <c r="X33" s="217"/>
      <c r="Y33" s="192"/>
      <c r="Z33" s="679"/>
      <c r="AA33" s="294"/>
      <c r="AB33" s="1759"/>
    </row>
    <row r="34" spans="2:28" ht="13.5" customHeight="1">
      <c r="B34" s="702">
        <v>26</v>
      </c>
      <c r="C34" s="598" t="s">
        <v>200</v>
      </c>
      <c r="D34" s="348">
        <v>0.7</v>
      </c>
      <c r="E34" s="345">
        <f>'ОБЕД раскладка 7-11л. '!AF14</f>
        <v>0</v>
      </c>
      <c r="F34" s="370">
        <f>'ОБЕД раскладка 7-11л. '!U35</f>
        <v>3.5</v>
      </c>
      <c r="G34" s="312">
        <f>'ОБЕД раскладка 7-11л. '!AF78</f>
        <v>0</v>
      </c>
      <c r="H34" s="168">
        <f>'ОБЕД раскладка 7-11л. '!AF97</f>
        <v>0</v>
      </c>
      <c r="I34" s="271">
        <f>'ОБЕД раскладка 7-11л. '!AF118</f>
        <v>0</v>
      </c>
      <c r="J34" s="168">
        <f>'ОБЕД раскладка 7-11л. '!AF152</f>
        <v>0</v>
      </c>
      <c r="K34" s="271">
        <f>'ОБЕД раскладка 7-11л. '!AF173</f>
        <v>0</v>
      </c>
      <c r="L34" s="370">
        <f>'ОБЕД раскладка 7-11л. '!U174</f>
        <v>3.5</v>
      </c>
      <c r="M34" s="169">
        <f>'ОБЕД раскладка 7-11л. '!AF213</f>
        <v>0</v>
      </c>
      <c r="N34" s="1766">
        <f>'ОБЕД раскладка 7-11л. '!AF237</f>
        <v>0</v>
      </c>
      <c r="O34" s="806">
        <v>0.7</v>
      </c>
      <c r="P34" s="1771">
        <v>100</v>
      </c>
      <c r="Q34" s="644"/>
      <c r="R34" s="167"/>
      <c r="S34" s="167"/>
      <c r="T34" s="167"/>
      <c r="U34" s="167"/>
      <c r="V34" s="167"/>
      <c r="W34" s="1758"/>
      <c r="X34" s="217"/>
      <c r="Y34" s="192"/>
      <c r="Z34" s="679"/>
      <c r="AA34" s="294"/>
      <c r="AB34" s="1759"/>
    </row>
    <row r="35" spans="2:28">
      <c r="B35" s="702">
        <v>27</v>
      </c>
      <c r="C35" s="711" t="s">
        <v>358</v>
      </c>
      <c r="D35" s="348">
        <v>1.05</v>
      </c>
      <c r="E35" s="345">
        <f>'ОБЕД раскладка 7-11л. '!U14</f>
        <v>1.5499999999999998</v>
      </c>
      <c r="F35" s="370">
        <f>'ОБЕД раскладка 7-11л. '!U36</f>
        <v>0.89999999999999991</v>
      </c>
      <c r="G35" s="312">
        <f>'ОБЕД раскладка 7-11л. '!U72</f>
        <v>0.6</v>
      </c>
      <c r="H35" s="168">
        <f>'ОБЕД раскладка 7-11л. '!Q98</f>
        <v>1.1000000000000001</v>
      </c>
      <c r="I35" s="271">
        <f>'ОБЕД раскладка 7-11л. '!U109</f>
        <v>0.86</v>
      </c>
      <c r="J35" s="168">
        <f>'ОБЕД раскладка 7-11л. '!U144</f>
        <v>1.05</v>
      </c>
      <c r="K35" s="271">
        <f>'ОБЕД раскладка 7-11л. '!U164</f>
        <v>0.7</v>
      </c>
      <c r="L35" s="370">
        <f>'ОБЕД раскладка 7-11л. '!U175</f>
        <v>1.1000000000000001</v>
      </c>
      <c r="M35" s="365">
        <f>'ОБЕД раскладка 7-11л. '!U200</f>
        <v>2.1399999999999997</v>
      </c>
      <c r="N35" s="1766">
        <f>'ОБЕД раскладка 7-11л. '!U221</f>
        <v>0.5</v>
      </c>
      <c r="O35" s="806">
        <v>1.05</v>
      </c>
      <c r="P35" s="1771">
        <v>100</v>
      </c>
      <c r="Q35" s="644"/>
      <c r="R35" s="167"/>
      <c r="S35" s="167"/>
      <c r="T35" s="167"/>
      <c r="U35" s="167"/>
      <c r="V35" s="167"/>
      <c r="W35" s="1758"/>
      <c r="X35" s="217"/>
      <c r="Y35" s="192"/>
      <c r="Z35" s="679"/>
      <c r="AA35" s="294"/>
      <c r="AB35" s="1759"/>
    </row>
    <row r="36" spans="2:28" ht="15" customHeight="1">
      <c r="B36" s="702">
        <v>28</v>
      </c>
      <c r="C36" s="598" t="s">
        <v>201</v>
      </c>
      <c r="D36" s="348">
        <v>1.05</v>
      </c>
      <c r="E36" s="345">
        <f>'ОБЕД раскладка 7-11л. '!AF17</f>
        <v>0</v>
      </c>
      <c r="F36" s="370">
        <f>'ОБЕД раскладка 7-11л. '!AF45</f>
        <v>0</v>
      </c>
      <c r="G36" s="312">
        <f>'ОБЕД раскладка 7-11л. '!AF81</f>
        <v>0</v>
      </c>
      <c r="H36" s="168">
        <f>'ОБЕД раскладка 7-11л. '!AF100</f>
        <v>0</v>
      </c>
      <c r="I36" s="271">
        <f>'ОБЕД раскладка 7-11л. '!AF121</f>
        <v>0</v>
      </c>
      <c r="J36" s="168">
        <f>'ОБЕД раскладка 7-11л. '!AF155</f>
        <v>0</v>
      </c>
      <c r="K36" s="271">
        <f>'ОБЕД раскладка 7-11л. '!AF176</f>
        <v>0</v>
      </c>
      <c r="L36" s="370">
        <f>'ОБЕД раскладка 7-11л. '!U176</f>
        <v>0.5</v>
      </c>
      <c r="M36" s="169">
        <f>'ОБЕД раскладка 7-11л. '!U201</f>
        <v>10</v>
      </c>
      <c r="N36" s="1766">
        <f>'ОБЕД раскладка 7-11л. '!AF240</f>
        <v>0</v>
      </c>
      <c r="O36" s="806">
        <v>1.05</v>
      </c>
      <c r="P36" s="1771">
        <v>100</v>
      </c>
      <c r="Q36" s="644"/>
      <c r="R36" s="167"/>
      <c r="S36" s="167"/>
      <c r="T36" s="167"/>
      <c r="U36" s="167"/>
      <c r="V36" s="167"/>
      <c r="W36" s="1758"/>
      <c r="X36" s="217"/>
      <c r="Y36" s="192"/>
      <c r="Z36" s="679"/>
      <c r="AA36" s="294"/>
      <c r="AB36" s="1759"/>
    </row>
    <row r="37" spans="2:28" ht="13.5" customHeight="1">
      <c r="B37" s="702">
        <v>29</v>
      </c>
      <c r="C37" s="598" t="s">
        <v>202</v>
      </c>
      <c r="D37" s="348">
        <v>0.7</v>
      </c>
      <c r="E37" s="345">
        <f>'ОБЕД раскладка 7-11л. '!U15</f>
        <v>1.1083000000000001</v>
      </c>
      <c r="F37" s="135">
        <f>'ОБЕД раскладка 7-11л. '!U37</f>
        <v>3.78E-2</v>
      </c>
      <c r="G37" s="374">
        <f>'ОБЕД раскладка 7-11л. '!U73</f>
        <v>8.0000000000000002E-3</v>
      </c>
      <c r="H37" s="374">
        <f>'ОБЕД раскладка 7-11л. '!U88</f>
        <v>1.7146999999999999</v>
      </c>
      <c r="I37" s="271">
        <f>'ОБЕД раскладка 7-11л. '!U110</f>
        <v>1.274</v>
      </c>
      <c r="J37" s="168">
        <f>'ОБЕД раскладка 7-11л. '!U145</f>
        <v>1.508</v>
      </c>
      <c r="K37" s="72">
        <f>'ОБЕД раскладка 7-11л. '!U165</f>
        <v>2.8000000000000001E-2</v>
      </c>
      <c r="L37" s="371">
        <f>'ОБЕД раскладка 7-11л. '!U177</f>
        <v>8.0000000000000002E-3</v>
      </c>
      <c r="M37" s="371">
        <f>'ОБЕД раскладка 7-11л. '!U202</f>
        <v>1.2906</v>
      </c>
      <c r="N37" s="1766">
        <f>'ОБЕД раскладка 7-11л. '!U222</f>
        <v>2.1999999999999999E-2</v>
      </c>
      <c r="O37" s="806">
        <v>0.7</v>
      </c>
      <c r="P37" s="1771">
        <v>100</v>
      </c>
      <c r="Q37" s="644"/>
      <c r="R37" s="167"/>
      <c r="S37" s="167"/>
      <c r="T37" s="167"/>
      <c r="U37" s="167"/>
      <c r="V37" s="167"/>
      <c r="W37" s="1758"/>
      <c r="X37" s="217"/>
      <c r="Y37" s="192"/>
      <c r="Z37" s="679"/>
      <c r="AA37" s="294"/>
      <c r="AB37" s="1759"/>
    </row>
    <row r="38" spans="2:28" ht="15.75" customHeight="1">
      <c r="B38" s="702">
        <v>30</v>
      </c>
      <c r="C38" s="598" t="s">
        <v>69</v>
      </c>
      <c r="D38" s="348">
        <v>26.95</v>
      </c>
      <c r="E38" s="320">
        <f>'ОБЕД  меню  7-11л.'!E70</f>
        <v>28.575999999999997</v>
      </c>
      <c r="F38" s="73">
        <f>'ОБЕД  меню  7-11л.'!E85</f>
        <v>28.222000000000001</v>
      </c>
      <c r="G38" s="73">
        <f>'ОБЕД  меню  7-11л.'!E98</f>
        <v>26.847999999999995</v>
      </c>
      <c r="H38" s="73">
        <f>'ОБЕД  меню  7-11л.'!E110</f>
        <v>24.365000000000002</v>
      </c>
      <c r="I38" s="73">
        <f>'ОБЕД  меню  7-11л.'!E127</f>
        <v>26.738999999999997</v>
      </c>
      <c r="J38" s="73">
        <f>'ОБЕД  меню  7-11л.'!E152</f>
        <v>26.346</v>
      </c>
      <c r="K38" s="124">
        <f>'ОБЕД  меню  7-11л.'!E166</f>
        <v>26.758999999999997</v>
      </c>
      <c r="L38" s="73">
        <f>'ОБЕД  меню  7-11л.'!E181</f>
        <v>27.180999999999997</v>
      </c>
      <c r="M38" s="73">
        <f>'ОБЕД  меню  7-11л.'!E193</f>
        <v>26.446999999999999</v>
      </c>
      <c r="N38" s="1767">
        <f>'ОБЕД  меню  7-11л.'!E207</f>
        <v>28.016999999999996</v>
      </c>
      <c r="O38" s="1772">
        <v>26.95</v>
      </c>
      <c r="P38" s="1771">
        <v>100</v>
      </c>
      <c r="Q38" s="644"/>
      <c r="R38" s="167"/>
      <c r="S38" s="167"/>
      <c r="T38" s="167"/>
      <c r="U38" s="167"/>
      <c r="V38" s="167"/>
      <c r="W38" s="1758"/>
      <c r="X38" s="217"/>
      <c r="Y38" s="192"/>
      <c r="Z38" s="679"/>
      <c r="AA38" s="294"/>
      <c r="AB38" s="1759"/>
    </row>
    <row r="39" spans="2:28">
      <c r="B39" s="702">
        <v>31</v>
      </c>
      <c r="C39" s="598" t="s">
        <v>70</v>
      </c>
      <c r="D39" s="348">
        <v>27.65</v>
      </c>
      <c r="E39" s="320">
        <f>'ОБЕД  меню  7-11л.'!F70</f>
        <v>29.72</v>
      </c>
      <c r="F39" s="73">
        <f>'ОБЕД  меню  7-11л.'!F85</f>
        <v>27.363000000000003</v>
      </c>
      <c r="G39" s="73">
        <f>'ОБЕД  меню  7-11л.'!F98</f>
        <v>26.837999999999997</v>
      </c>
      <c r="H39" s="73">
        <f>'ОБЕД  меню  7-11л.'!F110</f>
        <v>26.928999999999998</v>
      </c>
      <c r="I39" s="73">
        <f>'ОБЕД  меню  7-11л.'!F127</f>
        <v>27.4</v>
      </c>
      <c r="J39" s="73">
        <f>'ОБЕД  меню  7-11л.'!F152</f>
        <v>27.65</v>
      </c>
      <c r="K39" s="73">
        <f>'ОБЕД  меню  7-11л.'!F166</f>
        <v>27.46</v>
      </c>
      <c r="L39" s="124">
        <f>'ОБЕД  меню  7-11л.'!F181</f>
        <v>27.516999999999999</v>
      </c>
      <c r="M39" s="73">
        <f>'ОБЕД  меню  7-11л.'!F193</f>
        <v>27.527999999999999</v>
      </c>
      <c r="N39" s="1767">
        <f>'ОБЕД  меню  7-11л.'!F207</f>
        <v>28.094999999999995</v>
      </c>
      <c r="O39" s="1772">
        <v>27.65</v>
      </c>
      <c r="P39" s="1771">
        <v>100</v>
      </c>
      <c r="Q39" s="644"/>
      <c r="R39" s="167"/>
      <c r="S39" s="167"/>
      <c r="T39" s="167"/>
      <c r="U39" s="167"/>
      <c r="V39" s="167"/>
      <c r="W39" s="1758"/>
      <c r="X39" s="217"/>
      <c r="Y39" s="192"/>
      <c r="Z39" s="679"/>
      <c r="AA39" s="294"/>
      <c r="AB39" s="1762"/>
    </row>
    <row r="40" spans="2:28">
      <c r="B40" s="702">
        <v>32</v>
      </c>
      <c r="C40" s="598" t="s">
        <v>71</v>
      </c>
      <c r="D40" s="348">
        <v>117.25</v>
      </c>
      <c r="E40" s="320">
        <f>'ОБЕД  меню  7-11л.'!G70</f>
        <v>121.97100000000002</v>
      </c>
      <c r="F40" s="73">
        <f>'ОБЕД  меню  7-11л.'!G85</f>
        <v>115.72699999999999</v>
      </c>
      <c r="G40" s="73">
        <f>'ОБЕД  меню  7-11л.'!G98</f>
        <v>117.15</v>
      </c>
      <c r="H40" s="73">
        <f>'ОБЕД  меню  7-11л.'!G110</f>
        <v>115.34099999999999</v>
      </c>
      <c r="I40" s="73">
        <f>'ОБЕД  меню  7-11л.'!G127</f>
        <v>116.06100000000001</v>
      </c>
      <c r="J40" s="73">
        <f>'ОБЕД  меню  7-11л.'!G152</f>
        <v>116.04099999999998</v>
      </c>
      <c r="K40" s="73">
        <f>'ОБЕД  меню  7-11л.'!G166</f>
        <v>118.02000000000001</v>
      </c>
      <c r="L40" s="73">
        <f>'ОБЕД  меню  7-11л.'!G181</f>
        <v>117.03199999999998</v>
      </c>
      <c r="M40" s="124">
        <f>'ОБЕД  меню  7-11л.'!G193</f>
        <v>117.28699999999999</v>
      </c>
      <c r="N40" s="1767">
        <f>'ОБЕД  меню  7-11л.'!G207</f>
        <v>117.87</v>
      </c>
      <c r="O40" s="1772">
        <v>117.25</v>
      </c>
      <c r="P40" s="1771">
        <v>100</v>
      </c>
      <c r="Q40" s="644"/>
      <c r="R40" s="167"/>
      <c r="S40" s="167"/>
      <c r="T40" s="167"/>
      <c r="U40" s="167"/>
      <c r="V40" s="167"/>
      <c r="W40" s="1758"/>
      <c r="X40" s="217"/>
      <c r="Y40" s="192"/>
      <c r="Z40" s="679"/>
      <c r="AA40" s="294"/>
      <c r="AB40" s="1759"/>
    </row>
    <row r="41" spans="2:28" ht="15" thickBot="1">
      <c r="B41" s="1777">
        <v>33</v>
      </c>
      <c r="C41" s="709" t="s">
        <v>72</v>
      </c>
      <c r="D41" s="349">
        <v>822.5</v>
      </c>
      <c r="E41" s="346">
        <f>'ОБЕД  меню  7-11л.'!H70</f>
        <v>827.19600000000014</v>
      </c>
      <c r="F41" s="134">
        <f>'ОБЕД  меню  7-11л.'!H85</f>
        <v>822.84900000000005</v>
      </c>
      <c r="G41" s="134">
        <f>'ОБЕД  меню  7-11л.'!H98</f>
        <v>817.53399999999988</v>
      </c>
      <c r="H41" s="134">
        <f>'ОБЕД  меню  7-11л.'!H110</f>
        <v>822.721</v>
      </c>
      <c r="I41" s="134">
        <f>'ОБЕД  меню  7-11л.'!H127</f>
        <v>822.2</v>
      </c>
      <c r="J41" s="134">
        <f>'ОБЕД  меню  7-11л.'!H152</f>
        <v>818.88199999999995</v>
      </c>
      <c r="K41" s="223">
        <f>'ОБЕД  меню  7-11л.'!H166</f>
        <v>826.25599999999997</v>
      </c>
      <c r="L41" s="134">
        <f>'ОБЕД  меню  7-11л.'!H181</f>
        <v>824.50500000000011</v>
      </c>
      <c r="M41" s="123">
        <f>'ОБЕД  меню  7-11л.'!H193</f>
        <v>822.68700000000001</v>
      </c>
      <c r="N41" s="1768">
        <f>'ОБЕД  меню  7-11л.'!H207</f>
        <v>820.17</v>
      </c>
      <c r="O41" s="1775">
        <v>822.5</v>
      </c>
      <c r="P41" s="1776">
        <v>100</v>
      </c>
      <c r="Q41" s="644"/>
      <c r="R41" s="167"/>
      <c r="S41" s="167"/>
      <c r="T41" s="167"/>
      <c r="U41" s="167"/>
      <c r="V41" s="167"/>
      <c r="W41" s="1758"/>
      <c r="X41" s="217"/>
      <c r="Y41" s="192"/>
      <c r="Z41" s="679"/>
      <c r="AA41" s="294"/>
      <c r="AB41" s="1759"/>
    </row>
    <row r="42" spans="2:28">
      <c r="B42" s="1778"/>
      <c r="Q42" s="644"/>
      <c r="R42" s="167"/>
      <c r="S42" s="167"/>
      <c r="T42" s="167"/>
      <c r="U42" s="167"/>
      <c r="V42" s="167"/>
      <c r="W42" s="1758"/>
      <c r="X42" s="217"/>
      <c r="Y42" s="192"/>
      <c r="Z42" s="679"/>
      <c r="AA42" s="294"/>
      <c r="AB42" s="1759"/>
    </row>
    <row r="43" spans="2:28">
      <c r="B43" s="4"/>
      <c r="Q43" s="644"/>
      <c r="R43" s="167"/>
      <c r="S43" s="167"/>
      <c r="T43" s="167"/>
      <c r="U43" s="167"/>
      <c r="V43" s="167"/>
      <c r="W43" s="1763"/>
      <c r="X43" s="217"/>
      <c r="Y43" s="1764"/>
      <c r="Z43" s="679"/>
      <c r="AA43" s="294"/>
      <c r="AB43" s="1759"/>
    </row>
    <row r="45" spans="2:28">
      <c r="B45" t="s">
        <v>345</v>
      </c>
    </row>
    <row r="46" spans="2:28">
      <c r="B46" t="s">
        <v>346</v>
      </c>
    </row>
    <row r="47" spans="2:28">
      <c r="B47" t="s">
        <v>349</v>
      </c>
    </row>
    <row r="48" spans="2:28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2:16">
      <c r="B49" s="1" t="s">
        <v>348</v>
      </c>
    </row>
    <row r="50" spans="2:16">
      <c r="B50" t="s">
        <v>347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2:16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</sheetData>
  <pageMargins left="0.118055555555556" right="0.118055555555556" top="0.15763888888888899" bottom="0.15763888888888899" header="0.51180555555555496" footer="0.51180555555555496"/>
  <pageSetup paperSize="9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W347"/>
  <sheetViews>
    <sheetView workbookViewId="0">
      <selection activeCell="L7" sqref="L7"/>
    </sheetView>
  </sheetViews>
  <sheetFormatPr defaultRowHeight="14.4"/>
  <cols>
    <col min="1" max="1" width="2.33203125" customWidth="1"/>
    <col min="2" max="2" width="9.5546875" customWidth="1"/>
    <col min="3" max="3" width="23.5546875" style="74" customWidth="1"/>
    <col min="4" max="4" width="10.33203125" customWidth="1"/>
    <col min="5" max="5" width="7.33203125" customWidth="1"/>
    <col min="6" max="6" width="9.6640625" customWidth="1"/>
    <col min="7" max="7" width="23.5546875" customWidth="1"/>
    <col min="8" max="8" width="9.88671875" customWidth="1"/>
    <col min="9" max="9" width="6.109375" customWidth="1"/>
    <col min="10" max="10" width="6.33203125" customWidth="1"/>
    <col min="11" max="11" width="9.5546875" customWidth="1"/>
    <col min="12" max="12" width="19.6640625" customWidth="1"/>
    <col min="13" max="13" width="6" customWidth="1"/>
    <col min="14" max="14" width="7.5546875" customWidth="1"/>
    <col min="15" max="15" width="13.109375" customWidth="1"/>
    <col min="16" max="16" width="7.109375" customWidth="1"/>
    <col min="17" max="17" width="7.6640625" customWidth="1"/>
    <col min="18" max="18" width="4.6640625" customWidth="1"/>
    <col min="19" max="19" width="13.33203125" customWidth="1"/>
    <col min="20" max="20" width="6.44140625" customWidth="1"/>
    <col min="21" max="21" width="7.88671875" customWidth="1"/>
    <col min="22" max="22" width="3.5546875" customWidth="1"/>
    <col min="23" max="23" width="15.109375" customWidth="1"/>
    <col min="24" max="24" width="9.33203125" customWidth="1"/>
    <col min="25" max="25" width="7.109375" customWidth="1"/>
    <col min="26" max="26" width="1.6640625" customWidth="1"/>
    <col min="27" max="27" width="9.33203125" customWidth="1"/>
    <col min="28" max="28" width="5.88671875" customWidth="1"/>
    <col min="29" max="29" width="10.6640625" customWidth="1"/>
    <col min="30" max="30" width="6.33203125" customWidth="1"/>
    <col min="31" max="31" width="9.88671875" customWidth="1"/>
    <col min="32" max="32" width="6.6640625" customWidth="1"/>
    <col min="33" max="33" width="9" customWidth="1"/>
    <col min="34" max="34" width="6.33203125" customWidth="1"/>
    <col min="50" max="50" width="2.6640625" customWidth="1"/>
    <col min="51" max="51" width="9.109375" customWidth="1"/>
    <col min="52" max="52" width="21.88671875" customWidth="1"/>
    <col min="53" max="53" width="8.88671875" customWidth="1"/>
    <col min="56" max="56" width="24.109375" customWidth="1"/>
  </cols>
  <sheetData>
    <row r="1" spans="2:75" ht="12" customHeight="1">
      <c r="N1" s="5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520"/>
      <c r="AB1" s="167"/>
      <c r="AC1" s="167"/>
      <c r="AD1" s="167"/>
      <c r="AE1" s="153"/>
      <c r="AF1" s="153"/>
      <c r="AG1" s="153"/>
      <c r="AH1" s="153"/>
      <c r="AI1" s="238"/>
      <c r="AJ1" s="167"/>
      <c r="AK1" s="167"/>
      <c r="AL1" s="167"/>
      <c r="AM1" s="167"/>
      <c r="AN1" s="167"/>
      <c r="AO1" s="239"/>
      <c r="AP1" s="239"/>
      <c r="AQ1" s="239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9"/>
      <c r="BH1" s="9"/>
    </row>
    <row r="2" spans="2:75" ht="14.25" customHeight="1">
      <c r="B2" s="909" t="s">
        <v>203</v>
      </c>
      <c r="F2" s="209" t="s">
        <v>262</v>
      </c>
      <c r="N2" s="57"/>
      <c r="O2" s="167"/>
      <c r="P2" s="167"/>
      <c r="Q2" s="167"/>
      <c r="R2" s="674"/>
      <c r="S2" s="167"/>
      <c r="T2" s="311"/>
      <c r="U2" s="311"/>
      <c r="V2" s="238"/>
      <c r="W2" s="239"/>
      <c r="X2" s="167"/>
      <c r="Y2" s="167"/>
      <c r="Z2" s="167"/>
      <c r="AA2" s="250"/>
      <c r="AB2" s="250"/>
      <c r="AC2" s="167"/>
      <c r="AD2" s="279"/>
      <c r="AE2" s="167"/>
      <c r="AF2" s="167"/>
      <c r="AG2" s="137"/>
      <c r="AH2" s="1216"/>
      <c r="AI2" s="167"/>
      <c r="AJ2" s="137"/>
      <c r="AK2" s="674"/>
      <c r="AL2" s="262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M2" s="236" t="s">
        <v>74</v>
      </c>
      <c r="BQ2" s="236" t="s">
        <v>119</v>
      </c>
    </row>
    <row r="3" spans="2:75" ht="15" thickBot="1">
      <c r="B3" s="12" t="s">
        <v>603</v>
      </c>
      <c r="G3" s="2"/>
      <c r="H3" s="2"/>
      <c r="I3" s="2"/>
      <c r="N3" s="57"/>
      <c r="O3" s="311"/>
      <c r="P3" s="167"/>
      <c r="Q3" s="167"/>
      <c r="R3" s="167"/>
      <c r="S3" s="167"/>
      <c r="T3" s="167"/>
      <c r="U3" s="164"/>
      <c r="V3" s="262"/>
      <c r="W3" s="153"/>
      <c r="X3" s="167"/>
      <c r="Y3" s="167"/>
      <c r="Z3" s="167"/>
      <c r="AA3" s="164"/>
      <c r="AB3" s="167"/>
      <c r="AC3" s="217"/>
      <c r="AD3" s="167"/>
      <c r="AE3" s="217"/>
      <c r="AF3" s="1098"/>
      <c r="AG3" s="164"/>
      <c r="AH3" s="1216"/>
      <c r="AI3" s="167"/>
      <c r="AJ3" s="300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L3" s="2" t="s">
        <v>132</v>
      </c>
      <c r="BN3" s="138" t="s">
        <v>169</v>
      </c>
      <c r="BP3" t="s">
        <v>268</v>
      </c>
    </row>
    <row r="4" spans="2:75" ht="13.5" customHeight="1">
      <c r="D4" t="s">
        <v>268</v>
      </c>
      <c r="E4" s="77">
        <v>0.25</v>
      </c>
      <c r="N4" s="57"/>
      <c r="O4" s="262"/>
      <c r="P4" s="167"/>
      <c r="Q4" s="403"/>
      <c r="R4" s="167"/>
      <c r="S4" s="167"/>
      <c r="T4" s="137"/>
      <c r="U4" s="674"/>
      <c r="V4" s="167"/>
      <c r="W4" s="262"/>
      <c r="X4" s="167"/>
      <c r="Y4" s="167"/>
      <c r="Z4" s="167"/>
      <c r="AA4" s="164"/>
      <c r="AB4" s="1098"/>
      <c r="AC4" s="217"/>
      <c r="AD4" s="167"/>
      <c r="AE4" s="217"/>
      <c r="AF4" s="1098"/>
      <c r="AG4" s="164"/>
      <c r="AH4" s="1216"/>
      <c r="AI4" s="153"/>
      <c r="AJ4" s="167"/>
      <c r="AK4" s="167"/>
      <c r="AL4" s="137"/>
      <c r="AM4" s="167"/>
      <c r="AN4" s="222"/>
      <c r="AO4" s="21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L4" s="214" t="s">
        <v>2</v>
      </c>
      <c r="BM4" s="176" t="s">
        <v>3</v>
      </c>
      <c r="BN4" s="276" t="s">
        <v>4</v>
      </c>
      <c r="BP4" s="214" t="s">
        <v>2</v>
      </c>
      <c r="BQ4" s="176" t="s">
        <v>3</v>
      </c>
      <c r="BR4" s="276" t="s">
        <v>4</v>
      </c>
    </row>
    <row r="5" spans="2:75" ht="13.5" customHeight="1">
      <c r="C5" s="236" t="s">
        <v>560</v>
      </c>
      <c r="E5" s="245"/>
      <c r="G5" s="236" t="s">
        <v>602</v>
      </c>
      <c r="H5" s="167"/>
      <c r="I5" s="167"/>
      <c r="J5" s="167"/>
      <c r="N5" s="164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70"/>
      <c r="AB5" s="1099"/>
      <c r="AC5" s="217"/>
      <c r="AD5" s="167"/>
      <c r="AE5" s="217"/>
      <c r="AF5" s="1098"/>
      <c r="AG5" s="164"/>
      <c r="AH5" s="1216"/>
      <c r="AI5" s="164"/>
      <c r="AJ5" s="675"/>
      <c r="AK5" s="676"/>
      <c r="AL5" s="675"/>
      <c r="AM5" s="676"/>
      <c r="AN5" s="300"/>
      <c r="AO5" s="217"/>
      <c r="AP5" s="188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86"/>
      <c r="BM5" s="217"/>
      <c r="BN5" s="148"/>
      <c r="BO5" s="167"/>
      <c r="BP5" s="186"/>
      <c r="BQ5" s="217"/>
      <c r="BR5" s="148"/>
      <c r="BS5" s="167"/>
      <c r="BT5" s="167"/>
      <c r="BU5" s="167"/>
      <c r="BV5" s="167"/>
      <c r="BW5" s="167"/>
    </row>
    <row r="6" spans="2:75" ht="13.5" customHeight="1" thickBot="1">
      <c r="B6" s="511" t="s">
        <v>132</v>
      </c>
      <c r="E6" s="167"/>
      <c r="F6" s="511" t="s">
        <v>132</v>
      </c>
      <c r="G6" s="74"/>
      <c r="H6" s="167"/>
      <c r="I6" s="167"/>
      <c r="J6" s="167"/>
      <c r="N6" s="9"/>
      <c r="O6" s="300"/>
      <c r="P6" s="167"/>
      <c r="Q6" s="167"/>
      <c r="R6" s="167"/>
      <c r="S6" s="186"/>
      <c r="T6" s="167"/>
      <c r="U6" s="167"/>
      <c r="V6" s="167"/>
      <c r="W6" s="167"/>
      <c r="X6" s="167"/>
      <c r="Y6" s="153"/>
      <c r="Z6" s="167"/>
      <c r="AA6" s="170"/>
      <c r="AB6" s="1100"/>
      <c r="AC6" s="217"/>
      <c r="AD6" s="1098"/>
      <c r="AE6" s="217"/>
      <c r="AF6" s="167"/>
      <c r="AG6" s="153"/>
      <c r="AH6" s="1216"/>
      <c r="AI6" s="164"/>
      <c r="AJ6" s="540"/>
      <c r="AK6" s="540"/>
      <c r="AL6" s="217"/>
      <c r="AM6" s="677"/>
      <c r="AN6" s="300"/>
      <c r="AO6" s="217"/>
      <c r="AP6" s="202"/>
      <c r="AQ6" s="153"/>
      <c r="AR6" s="166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840"/>
      <c r="BM6" s="222"/>
      <c r="BN6" s="397"/>
      <c r="BO6" s="167"/>
      <c r="BP6" s="840"/>
      <c r="BQ6" s="222"/>
      <c r="BR6" s="397"/>
      <c r="BS6" s="167"/>
      <c r="BT6" s="167"/>
      <c r="BU6" s="167"/>
      <c r="BV6" s="167"/>
      <c r="BW6" s="167"/>
    </row>
    <row r="7" spans="2:75" ht="15.6">
      <c r="B7" s="27" t="s">
        <v>2</v>
      </c>
      <c r="C7" s="80" t="s">
        <v>3</v>
      </c>
      <c r="D7" s="1544" t="s">
        <v>4</v>
      </c>
      <c r="E7" s="503"/>
      <c r="F7" s="214" t="s">
        <v>2</v>
      </c>
      <c r="G7" s="146" t="s">
        <v>3</v>
      </c>
      <c r="H7" s="276" t="s">
        <v>4</v>
      </c>
      <c r="I7" s="250"/>
      <c r="J7" s="250"/>
      <c r="N7" s="9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4"/>
      <c r="AB7" s="1099"/>
      <c r="AC7" s="217"/>
      <c r="AD7" s="167"/>
      <c r="AE7" s="217"/>
      <c r="AF7" s="167"/>
      <c r="AG7" s="153"/>
      <c r="AH7" s="1216"/>
      <c r="AI7" s="164"/>
      <c r="AJ7" s="1501"/>
      <c r="AK7" s="678"/>
      <c r="AL7" s="148"/>
      <c r="AM7" s="540"/>
      <c r="AN7" s="167"/>
      <c r="AO7" s="217"/>
      <c r="AP7" s="167"/>
      <c r="AQ7" s="299"/>
      <c r="AR7" s="294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86"/>
      <c r="BM7" s="153"/>
      <c r="BN7" s="186"/>
      <c r="BO7" s="167"/>
      <c r="BP7" s="190"/>
      <c r="BQ7" s="153"/>
      <c r="BR7" s="148"/>
      <c r="BS7" s="167"/>
      <c r="BT7" s="167"/>
      <c r="BU7" s="167"/>
      <c r="BV7" s="167"/>
      <c r="BW7" s="167"/>
    </row>
    <row r="8" spans="2:75" ht="16.2" thickBot="1">
      <c r="B8" s="451" t="s">
        <v>5</v>
      </c>
      <c r="C8" s="37"/>
      <c r="D8" s="1545" t="s">
        <v>77</v>
      </c>
      <c r="E8" s="289"/>
      <c r="F8" s="184" t="s">
        <v>5</v>
      </c>
      <c r="G8" s="130"/>
      <c r="H8" s="277" t="s">
        <v>77</v>
      </c>
      <c r="I8" s="290"/>
      <c r="J8" s="284"/>
      <c r="N8" s="9"/>
      <c r="O8" s="288"/>
      <c r="P8" s="1510"/>
      <c r="Q8" s="1510"/>
      <c r="R8" s="153"/>
      <c r="S8" s="167"/>
      <c r="T8" s="167"/>
      <c r="U8" s="167"/>
      <c r="V8" s="167"/>
      <c r="W8" s="167"/>
      <c r="X8" s="167"/>
      <c r="Y8" s="167"/>
      <c r="Z8" s="167"/>
      <c r="AA8" s="170"/>
      <c r="AB8" s="1099"/>
      <c r="AC8" s="153"/>
      <c r="AD8" s="1098"/>
      <c r="AE8" s="217"/>
      <c r="AF8" s="167"/>
      <c r="AG8" s="153"/>
      <c r="AH8" s="1216"/>
      <c r="AI8" s="167"/>
      <c r="AJ8" s="1501"/>
      <c r="AK8" s="540"/>
      <c r="AL8" s="217"/>
      <c r="AM8" s="540"/>
      <c r="AN8" s="167"/>
      <c r="AO8" s="217"/>
      <c r="AP8" s="167"/>
      <c r="AQ8" s="299"/>
      <c r="AR8" s="294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202"/>
      <c r="BM8" s="181"/>
      <c r="BN8" s="166"/>
      <c r="BO8" s="167"/>
      <c r="BP8" s="186"/>
      <c r="BQ8" s="153"/>
      <c r="BR8" s="148"/>
      <c r="BS8" s="167"/>
      <c r="BT8" s="167"/>
      <c r="BU8" s="167"/>
      <c r="BV8" s="167"/>
      <c r="BW8" s="167"/>
    </row>
    <row r="9" spans="2:75" ht="16.2" thickBot="1">
      <c r="B9" s="1270" t="s">
        <v>566</v>
      </c>
      <c r="C9" s="200"/>
      <c r="D9" s="491"/>
      <c r="E9" s="153"/>
      <c r="F9" s="944" t="s">
        <v>565</v>
      </c>
      <c r="G9" s="1549"/>
      <c r="H9" s="491"/>
      <c r="I9" s="148"/>
      <c r="J9" s="266"/>
      <c r="N9" s="9"/>
      <c r="O9" s="272"/>
      <c r="P9" s="1511"/>
      <c r="Q9" s="676"/>
      <c r="R9" s="167"/>
      <c r="S9" s="272"/>
      <c r="T9" s="272"/>
      <c r="U9" s="1512"/>
      <c r="V9" s="167"/>
      <c r="W9" s="272"/>
      <c r="X9" s="272"/>
      <c r="Y9" s="1512"/>
      <c r="Z9" s="167"/>
      <c r="AA9" s="170"/>
      <c r="AB9" s="1099"/>
      <c r="AC9" s="217"/>
      <c r="AD9" s="167"/>
      <c r="AE9" s="217"/>
      <c r="AF9" s="167"/>
      <c r="AG9" s="153"/>
      <c r="AH9" s="1216"/>
      <c r="AI9" s="153"/>
      <c r="AJ9" s="167"/>
      <c r="AK9" s="222"/>
      <c r="AL9" s="265"/>
      <c r="AM9" s="167"/>
      <c r="AN9" s="167"/>
      <c r="AO9" s="167"/>
      <c r="AP9" s="167"/>
      <c r="AQ9" s="299"/>
      <c r="AR9" s="294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202"/>
      <c r="BM9" s="153"/>
      <c r="BN9" s="148"/>
      <c r="BO9" s="167"/>
      <c r="BP9" s="186"/>
      <c r="BQ9" s="153"/>
      <c r="BR9" s="166"/>
      <c r="BS9" s="167"/>
      <c r="BT9" s="167"/>
      <c r="BU9" s="167"/>
      <c r="BV9" s="167"/>
      <c r="BW9" s="167"/>
    </row>
    <row r="10" spans="2:75" ht="14.25" customHeight="1">
      <c r="B10" s="1865" t="s">
        <v>673</v>
      </c>
      <c r="C10" s="1399" t="s">
        <v>668</v>
      </c>
      <c r="D10" s="1866">
        <v>60</v>
      </c>
      <c r="E10" s="153"/>
      <c r="F10" s="1561" t="s">
        <v>305</v>
      </c>
      <c r="G10" s="146" t="s">
        <v>665</v>
      </c>
      <c r="H10" s="1886">
        <v>70</v>
      </c>
      <c r="I10" s="148"/>
      <c r="J10" s="266"/>
      <c r="N10" s="9"/>
      <c r="O10" s="217"/>
      <c r="P10" s="1511"/>
      <c r="Q10" s="1098"/>
      <c r="R10" s="167"/>
      <c r="S10" s="217"/>
      <c r="T10" s="1511"/>
      <c r="U10" s="1098"/>
      <c r="V10" s="167"/>
      <c r="W10" s="167"/>
      <c r="X10" s="167"/>
      <c r="Y10" s="167"/>
      <c r="Z10" s="167"/>
      <c r="AA10" s="170"/>
      <c r="AB10" s="1099"/>
      <c r="AC10" s="217"/>
      <c r="AD10" s="1098"/>
      <c r="AE10" s="217"/>
      <c r="AF10" s="167"/>
      <c r="AG10" s="153"/>
      <c r="AH10" s="1216"/>
      <c r="AI10" s="164"/>
      <c r="AJ10" s="289"/>
      <c r="AK10" s="290"/>
      <c r="AL10" s="284"/>
      <c r="AM10" s="289"/>
      <c r="AN10" s="290"/>
      <c r="AO10" s="284"/>
      <c r="AP10" s="167"/>
      <c r="AQ10" s="299"/>
      <c r="AR10" s="294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86"/>
      <c r="BM10" s="153"/>
      <c r="BN10" s="148"/>
      <c r="BO10" s="167"/>
      <c r="BP10" s="187"/>
      <c r="BQ10" s="153"/>
      <c r="BR10" s="148"/>
      <c r="BS10" s="167"/>
      <c r="BT10" s="167"/>
      <c r="BU10" s="167"/>
      <c r="BV10" s="167"/>
      <c r="BW10" s="167"/>
    </row>
    <row r="11" spans="2:75" ht="12.75" customHeight="1">
      <c r="B11" s="474"/>
      <c r="C11" s="1427" t="s">
        <v>666</v>
      </c>
      <c r="D11" s="1867"/>
      <c r="E11" s="153"/>
      <c r="F11" s="474"/>
      <c r="G11" s="1891" t="s">
        <v>666</v>
      </c>
      <c r="H11" s="1874"/>
      <c r="I11" s="181"/>
      <c r="J11" s="261"/>
      <c r="N11" s="9"/>
      <c r="O11" s="217"/>
      <c r="P11" s="1511"/>
      <c r="Q11" s="1513"/>
      <c r="R11" s="167"/>
      <c r="S11" s="217"/>
      <c r="T11" s="1511"/>
      <c r="U11" s="1098"/>
      <c r="V11" s="167"/>
      <c r="W11" s="177"/>
      <c r="X11" s="1511"/>
      <c r="Y11" s="1098"/>
      <c r="Z11" s="167"/>
      <c r="AA11" s="170"/>
      <c r="AB11" s="167"/>
      <c r="AC11" s="178"/>
      <c r="AD11" s="167"/>
      <c r="AE11" s="217"/>
      <c r="AF11" s="1098"/>
      <c r="AG11" s="153"/>
      <c r="AH11" s="1216"/>
      <c r="AI11" s="164"/>
      <c r="AJ11" s="500"/>
      <c r="AK11" s="954"/>
      <c r="AL11" s="497"/>
      <c r="AM11" s="167"/>
      <c r="AN11" s="167"/>
      <c r="AO11" s="167"/>
      <c r="AP11" s="167"/>
      <c r="AQ11" s="299"/>
      <c r="AR11" s="294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86"/>
      <c r="BM11" s="153"/>
      <c r="BN11" s="148"/>
      <c r="BO11" s="167"/>
      <c r="BP11" s="187"/>
      <c r="BQ11" s="153"/>
      <c r="BR11" s="148"/>
      <c r="BS11" s="167"/>
      <c r="BT11" s="167"/>
      <c r="BU11" s="167"/>
      <c r="BV11" s="167"/>
      <c r="BW11" s="167"/>
    </row>
    <row r="12" spans="2:75" ht="12.75" customHeight="1">
      <c r="B12" s="571" t="s">
        <v>621</v>
      </c>
      <c r="C12" s="1399" t="s">
        <v>613</v>
      </c>
      <c r="D12" s="1708" t="s">
        <v>614</v>
      </c>
      <c r="E12" s="153"/>
      <c r="F12" s="530" t="s">
        <v>19</v>
      </c>
      <c r="G12" s="531" t="s">
        <v>120</v>
      </c>
      <c r="H12" s="478" t="s">
        <v>572</v>
      </c>
      <c r="I12" s="148"/>
      <c r="J12" s="266"/>
      <c r="K12" s="167"/>
      <c r="L12" s="185"/>
      <c r="M12" s="167"/>
      <c r="N12" s="9"/>
      <c r="O12" s="217"/>
      <c r="P12" s="1511"/>
      <c r="Q12" s="1098"/>
      <c r="R12" s="167"/>
      <c r="S12" s="1503"/>
      <c r="T12" s="1514"/>
      <c r="U12" s="1098"/>
      <c r="V12" s="167"/>
      <c r="W12" s="1241"/>
      <c r="X12" s="1511"/>
      <c r="Y12" s="1099"/>
      <c r="Z12" s="167"/>
      <c r="AA12" s="170"/>
      <c r="AB12" s="167"/>
      <c r="AC12" s="217"/>
      <c r="AD12" s="1098"/>
      <c r="AE12" s="217"/>
      <c r="AF12" s="1098"/>
      <c r="AG12" s="153"/>
      <c r="AH12" s="1216"/>
      <c r="AI12" s="164"/>
      <c r="AJ12" s="841"/>
      <c r="AK12" s="910"/>
      <c r="AL12" s="266"/>
      <c r="AM12" s="153"/>
      <c r="AN12" s="148"/>
      <c r="AO12" s="255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310"/>
      <c r="BQ12" s="153"/>
      <c r="BR12" s="148"/>
      <c r="BS12" s="167"/>
      <c r="BT12" s="167"/>
      <c r="BU12" s="167"/>
      <c r="BV12" s="167"/>
      <c r="BW12" s="167"/>
    </row>
    <row r="13" spans="2:75" ht="11.25" customHeight="1">
      <c r="B13" s="536" t="s">
        <v>207</v>
      </c>
      <c r="C13" s="584" t="s">
        <v>420</v>
      </c>
      <c r="D13" s="466" t="s">
        <v>278</v>
      </c>
      <c r="E13" s="153"/>
      <c r="F13" s="530" t="s">
        <v>451</v>
      </c>
      <c r="G13" s="361" t="s">
        <v>630</v>
      </c>
      <c r="H13" s="683">
        <v>200</v>
      </c>
      <c r="I13" s="186"/>
      <c r="J13" s="266"/>
      <c r="K13" s="167"/>
      <c r="L13" s="185"/>
      <c r="M13" s="167"/>
      <c r="N13" s="164"/>
      <c r="O13" s="217"/>
      <c r="P13" s="1511"/>
      <c r="Q13" s="1098"/>
      <c r="R13" s="167"/>
      <c r="S13" s="217"/>
      <c r="T13" s="1511"/>
      <c r="U13" s="1098"/>
      <c r="V13" s="167"/>
      <c r="W13" s="1241"/>
      <c r="X13" s="1511"/>
      <c r="Y13" s="1099"/>
      <c r="Z13" s="167"/>
      <c r="AA13" s="170"/>
      <c r="AB13" s="1096"/>
      <c r="AC13" s="292"/>
      <c r="AD13" s="1098"/>
      <c r="AE13" s="217"/>
      <c r="AF13" s="1098"/>
      <c r="AG13" s="153"/>
      <c r="AH13" s="1216"/>
      <c r="AI13" s="164"/>
      <c r="AJ13" s="153"/>
      <c r="AK13" s="148"/>
      <c r="AL13" s="255"/>
      <c r="AM13" s="153"/>
      <c r="AN13" s="148"/>
      <c r="AO13" s="255"/>
      <c r="AP13" s="167"/>
      <c r="AQ13" s="167"/>
      <c r="AR13" s="167"/>
      <c r="AS13" s="540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</row>
    <row r="14" spans="2:75" ht="12.75" customHeight="1">
      <c r="B14" s="530" t="s">
        <v>15</v>
      </c>
      <c r="C14" s="549" t="s">
        <v>637</v>
      </c>
      <c r="D14" s="683">
        <v>190</v>
      </c>
      <c r="E14" s="153"/>
      <c r="F14" s="580" t="s">
        <v>10</v>
      </c>
      <c r="G14" s="531" t="s">
        <v>11</v>
      </c>
      <c r="H14" s="478">
        <v>40</v>
      </c>
      <c r="I14" s="148"/>
      <c r="J14" s="266"/>
      <c r="K14" s="167"/>
      <c r="L14" s="185"/>
      <c r="M14" s="167"/>
      <c r="N14" s="164"/>
      <c r="O14" s="217"/>
      <c r="P14" s="1515"/>
      <c r="Q14" s="1103"/>
      <c r="R14" s="167"/>
      <c r="S14" s="217"/>
      <c r="T14" s="1511"/>
      <c r="U14" s="1098"/>
      <c r="V14" s="167"/>
      <c r="W14" s="217"/>
      <c r="X14" s="1516"/>
      <c r="Y14" s="1517"/>
      <c r="Z14" s="167"/>
      <c r="AA14" s="170"/>
      <c r="AB14" s="1102"/>
      <c r="AC14" s="217"/>
      <c r="AD14" s="1098"/>
      <c r="AE14" s="217"/>
      <c r="AF14" s="1098"/>
      <c r="AG14" s="222"/>
      <c r="AH14" s="1216"/>
      <c r="AI14" s="167"/>
      <c r="AJ14" s="841"/>
      <c r="AK14" s="910"/>
      <c r="AL14" s="266"/>
      <c r="AM14" s="153"/>
      <c r="AN14" s="148"/>
      <c r="AO14" s="255"/>
      <c r="AP14" s="467"/>
      <c r="AQ14" s="167"/>
      <c r="AR14" s="193"/>
      <c r="AS14" s="167"/>
      <c r="AT14" s="185"/>
      <c r="AU14" s="167"/>
      <c r="AV14" s="222"/>
      <c r="AW14" s="265"/>
      <c r="AX14" s="167"/>
      <c r="AY14" s="167"/>
      <c r="AZ14" s="167"/>
      <c r="BA14" s="403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91"/>
      <c r="BM14" s="167"/>
      <c r="BN14" s="185"/>
      <c r="BO14" s="167"/>
      <c r="BP14" s="191"/>
      <c r="BQ14" s="153"/>
      <c r="BR14" s="185"/>
      <c r="BS14" s="167"/>
      <c r="BT14" s="167"/>
      <c r="BU14" s="167"/>
      <c r="BV14" s="167"/>
      <c r="BW14" s="167"/>
    </row>
    <row r="15" spans="2:75" ht="17.25" customHeight="1" thickBot="1">
      <c r="B15" s="363" t="s">
        <v>10</v>
      </c>
      <c r="C15" s="482" t="s">
        <v>11</v>
      </c>
      <c r="D15" s="499">
        <v>30</v>
      </c>
      <c r="E15" s="153"/>
      <c r="F15" s="1926" t="s">
        <v>10</v>
      </c>
      <c r="G15" s="1547" t="s">
        <v>510</v>
      </c>
      <c r="H15" s="1546">
        <v>30</v>
      </c>
      <c r="I15" s="148"/>
      <c r="J15" s="266"/>
      <c r="K15" s="167"/>
      <c r="L15" s="185"/>
      <c r="M15" s="167"/>
      <c r="N15" s="164"/>
      <c r="O15" s="178"/>
      <c r="P15" s="1515"/>
      <c r="Q15" s="1098"/>
      <c r="R15" s="167"/>
      <c r="S15" s="217"/>
      <c r="T15" s="655"/>
      <c r="U15" s="1098"/>
      <c r="V15" s="167"/>
      <c r="W15" s="167"/>
      <c r="X15" s="167"/>
      <c r="Y15" s="167"/>
      <c r="Z15" s="167"/>
      <c r="AA15" s="170"/>
      <c r="AB15" s="1102"/>
      <c r="AC15" s="217"/>
      <c r="AD15" s="1098"/>
      <c r="AE15" s="217"/>
      <c r="AF15" s="1098"/>
      <c r="AG15" s="167"/>
      <c r="AH15" s="1216"/>
      <c r="AI15" s="167"/>
      <c r="AJ15" s="153"/>
      <c r="AK15" s="148"/>
      <c r="AL15" s="266"/>
      <c r="AM15" s="153"/>
      <c r="AN15" s="148"/>
      <c r="AO15" s="255"/>
      <c r="AP15" s="289"/>
      <c r="AQ15" s="290"/>
      <c r="AR15" s="186"/>
      <c r="AS15" s="153"/>
      <c r="AT15" s="137"/>
      <c r="AU15" s="289"/>
      <c r="AV15" s="290"/>
      <c r="AW15" s="284"/>
      <c r="AX15" s="289"/>
      <c r="AY15" s="290"/>
      <c r="AZ15" s="284"/>
      <c r="BA15" s="289"/>
      <c r="BB15" s="290"/>
      <c r="BC15" s="284"/>
      <c r="BD15" s="167"/>
      <c r="BE15" s="167"/>
      <c r="BF15" s="167"/>
      <c r="BG15" s="167"/>
      <c r="BH15" s="167"/>
      <c r="BI15" s="167"/>
      <c r="BJ15" s="167"/>
      <c r="BK15" s="167"/>
      <c r="BL15" s="186"/>
      <c r="BM15" s="153"/>
      <c r="BN15" s="148"/>
      <c r="BO15" s="167"/>
      <c r="BP15" s="186"/>
      <c r="BQ15" s="153"/>
      <c r="BR15" s="137"/>
      <c r="BS15" s="167"/>
      <c r="BT15" s="167"/>
      <c r="BU15" s="167"/>
      <c r="BV15" s="167"/>
      <c r="BW15" s="167"/>
    </row>
    <row r="16" spans="2:75" ht="16.2" thickBot="1">
      <c r="B16" s="490" t="s">
        <v>10</v>
      </c>
      <c r="C16" s="582" t="s">
        <v>510</v>
      </c>
      <c r="D16" s="1546">
        <v>20</v>
      </c>
      <c r="E16" s="153"/>
      <c r="F16" s="944" t="s">
        <v>564</v>
      </c>
      <c r="G16" s="174"/>
      <c r="H16" s="205"/>
      <c r="I16" s="265"/>
      <c r="J16" s="177"/>
      <c r="K16" s="186"/>
      <c r="L16" s="153"/>
      <c r="M16" s="148"/>
      <c r="N16" s="164"/>
      <c r="O16" s="217"/>
      <c r="P16" s="1511"/>
      <c r="Q16" s="1098"/>
      <c r="R16" s="167"/>
      <c r="S16" s="170"/>
      <c r="T16" s="177"/>
      <c r="U16" s="1098"/>
      <c r="V16" s="167"/>
      <c r="W16" s="153"/>
      <c r="X16" s="540"/>
      <c r="Y16" s="1098"/>
      <c r="Z16" s="167"/>
      <c r="AA16" s="170"/>
      <c r="AB16" s="1096"/>
      <c r="AC16" s="217"/>
      <c r="AD16" s="167"/>
      <c r="AE16" s="217"/>
      <c r="AF16" s="167"/>
      <c r="AG16" s="153"/>
      <c r="AH16" s="167"/>
      <c r="AI16" s="186"/>
      <c r="AJ16" s="153"/>
      <c r="AK16" s="148"/>
      <c r="AL16" s="266"/>
      <c r="AM16" s="153"/>
      <c r="AN16" s="297"/>
      <c r="AO16" s="229"/>
      <c r="AP16" s="153"/>
      <c r="AQ16" s="148"/>
      <c r="AR16" s="186"/>
      <c r="AS16" s="177"/>
      <c r="AT16" s="546"/>
      <c r="AU16" s="500"/>
      <c r="AV16" s="954"/>
      <c r="AW16" s="497"/>
      <c r="AX16" s="167"/>
      <c r="AY16" s="167"/>
      <c r="AZ16" s="167"/>
      <c r="BA16" s="164"/>
      <c r="BB16" s="166"/>
      <c r="BC16" s="229"/>
      <c r="BD16" s="167"/>
      <c r="BE16" s="167"/>
      <c r="BF16" s="167"/>
      <c r="BG16" s="167"/>
      <c r="BH16" s="167"/>
      <c r="BI16" s="167"/>
      <c r="BJ16" s="167"/>
      <c r="BK16" s="167"/>
      <c r="BL16" s="1028"/>
      <c r="BM16" s="841"/>
      <c r="BN16" s="910"/>
      <c r="BO16" s="167"/>
      <c r="BP16" s="187"/>
      <c r="BQ16" s="153"/>
      <c r="BR16" s="137"/>
      <c r="BS16" s="167"/>
      <c r="BT16" s="167"/>
      <c r="BU16" s="167"/>
      <c r="BV16" s="167"/>
      <c r="BW16" s="167"/>
    </row>
    <row r="17" spans="2:75" ht="17.25" customHeight="1" thickBot="1">
      <c r="B17" s="1818" t="s">
        <v>462</v>
      </c>
      <c r="C17" s="180"/>
      <c r="D17" s="205"/>
      <c r="E17" s="153"/>
      <c r="F17" s="1561" t="s">
        <v>673</v>
      </c>
      <c r="G17" s="146" t="s">
        <v>531</v>
      </c>
      <c r="H17" s="1886">
        <v>70</v>
      </c>
      <c r="I17" s="290"/>
      <c r="J17" s="284"/>
      <c r="K17" s="186"/>
      <c r="L17" s="217"/>
      <c r="M17" s="148"/>
      <c r="N17" s="164"/>
      <c r="O17" s="217"/>
      <c r="P17" s="1511"/>
      <c r="Q17" s="1098"/>
      <c r="R17" s="167"/>
      <c r="S17" s="153"/>
      <c r="T17" s="300"/>
      <c r="U17" s="167"/>
      <c r="V17" s="167"/>
      <c r="W17" s="153"/>
      <c r="X17" s="167"/>
      <c r="Y17" s="1216"/>
      <c r="Z17" s="167"/>
      <c r="AA17" s="275"/>
      <c r="AB17" s="1098"/>
      <c r="AC17" s="217"/>
      <c r="AD17" s="1518"/>
      <c r="AE17" s="217"/>
      <c r="AF17" s="1098"/>
      <c r="AG17" s="167"/>
      <c r="AH17" s="1216"/>
      <c r="AI17" s="167"/>
      <c r="AJ17" s="186"/>
      <c r="AK17" s="153"/>
      <c r="AL17" s="137"/>
      <c r="AM17" s="153"/>
      <c r="AN17" s="148"/>
      <c r="AO17" s="255"/>
      <c r="AP17" s="153"/>
      <c r="AQ17" s="148"/>
      <c r="AR17" s="186"/>
      <c r="AS17" s="153"/>
      <c r="AT17" s="137"/>
      <c r="AU17" s="841"/>
      <c r="AV17" s="910"/>
      <c r="AW17" s="266"/>
      <c r="AX17" s="153"/>
      <c r="AY17" s="148"/>
      <c r="AZ17" s="255"/>
      <c r="BA17" s="164"/>
      <c r="BB17" s="166"/>
      <c r="BC17" s="229"/>
      <c r="BD17" s="167"/>
      <c r="BE17" s="167"/>
      <c r="BF17" s="167"/>
      <c r="BG17" s="167"/>
      <c r="BH17" s="167"/>
      <c r="BI17" s="167"/>
      <c r="BJ17" s="167"/>
      <c r="BK17" s="167"/>
      <c r="BL17" s="186"/>
      <c r="BM17" s="153"/>
      <c r="BN17" s="166"/>
      <c r="BO17" s="167"/>
      <c r="BP17" s="186"/>
      <c r="BQ17" s="153"/>
      <c r="BR17" s="137"/>
      <c r="BS17" s="167"/>
      <c r="BT17" s="167"/>
      <c r="BU17" s="167"/>
      <c r="BV17" s="167"/>
      <c r="BW17" s="167"/>
    </row>
    <row r="18" spans="2:75" ht="13.5" customHeight="1">
      <c r="B18" s="1561" t="s">
        <v>675</v>
      </c>
      <c r="C18" s="146" t="s">
        <v>665</v>
      </c>
      <c r="D18" s="1886">
        <v>60</v>
      </c>
      <c r="E18" s="167"/>
      <c r="F18" s="474"/>
      <c r="G18" s="1891" t="s">
        <v>666</v>
      </c>
      <c r="H18" s="1867"/>
      <c r="I18" s="148"/>
      <c r="J18" s="266"/>
      <c r="K18" s="9"/>
      <c r="L18" s="9"/>
      <c r="M18" s="9"/>
      <c r="N18" s="164"/>
      <c r="O18" s="217"/>
      <c r="P18" s="1223"/>
      <c r="Q18" s="1105"/>
      <c r="R18" s="167"/>
      <c r="S18" s="153"/>
      <c r="T18" s="300"/>
      <c r="U18" s="1106"/>
      <c r="V18" s="167"/>
      <c r="W18" s="167"/>
      <c r="X18" s="167"/>
      <c r="Y18" s="167"/>
      <c r="Z18" s="167"/>
      <c r="AA18" s="153"/>
      <c r="AB18" s="1096"/>
      <c r="AC18" s="1511"/>
      <c r="AD18" s="1098"/>
      <c r="AE18" s="217"/>
      <c r="AF18" s="167"/>
      <c r="AG18" s="167"/>
      <c r="AH18" s="1216"/>
      <c r="AI18" s="186"/>
      <c r="AJ18" s="164"/>
      <c r="AK18" s="166"/>
      <c r="AL18" s="229"/>
      <c r="AM18" s="153"/>
      <c r="AN18" s="148"/>
      <c r="AO18" s="255"/>
      <c r="AP18" s="167"/>
      <c r="AQ18" s="167"/>
      <c r="AR18" s="186"/>
      <c r="AS18" s="153"/>
      <c r="AT18" s="137"/>
      <c r="AU18" s="153"/>
      <c r="AV18" s="148"/>
      <c r="AW18" s="255"/>
      <c r="AX18" s="153"/>
      <c r="AY18" s="148"/>
      <c r="AZ18" s="255"/>
      <c r="BA18" s="164"/>
      <c r="BB18" s="166"/>
      <c r="BC18" s="229"/>
      <c r="BD18" s="167"/>
      <c r="BE18" s="167"/>
      <c r="BF18" s="167"/>
      <c r="BG18" s="167"/>
      <c r="BH18" s="167"/>
      <c r="BI18" s="167"/>
      <c r="BJ18" s="167"/>
      <c r="BK18" s="167"/>
      <c r="BL18" s="189"/>
      <c r="BM18" s="153"/>
      <c r="BN18" s="148"/>
      <c r="BO18" s="167"/>
      <c r="BP18" s="186"/>
      <c r="BQ18" s="153"/>
      <c r="BR18" s="137"/>
      <c r="BS18" s="167"/>
      <c r="BT18" s="167"/>
      <c r="BU18" s="167"/>
      <c r="BV18" s="167"/>
      <c r="BW18" s="167"/>
    </row>
    <row r="19" spans="2:75" ht="12" customHeight="1">
      <c r="B19" s="474"/>
      <c r="C19" s="1891" t="s">
        <v>666</v>
      </c>
      <c r="D19" s="1867"/>
      <c r="E19" s="167"/>
      <c r="F19" s="530" t="s">
        <v>22</v>
      </c>
      <c r="G19" s="531" t="s">
        <v>307</v>
      </c>
      <c r="H19" s="478" t="s">
        <v>239</v>
      </c>
      <c r="I19" s="148"/>
      <c r="J19" s="255"/>
      <c r="K19" s="9"/>
      <c r="L19" s="9"/>
      <c r="M19" s="9"/>
      <c r="N19" s="164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53"/>
      <c r="AB19" s="1103"/>
      <c r="AC19" s="1519"/>
      <c r="AD19" s="1098"/>
      <c r="AE19" s="170"/>
      <c r="AF19" s="167"/>
      <c r="AG19" s="167"/>
      <c r="AH19" s="1216"/>
      <c r="AI19" s="167"/>
      <c r="AJ19" s="167"/>
      <c r="AK19" s="167"/>
      <c r="AL19" s="167"/>
      <c r="AM19" s="153"/>
      <c r="AN19" s="148"/>
      <c r="AO19" s="255"/>
      <c r="AP19" s="153"/>
      <c r="AQ19" s="148"/>
      <c r="AR19" s="186"/>
      <c r="AS19" s="153"/>
      <c r="AT19" s="137"/>
      <c r="AU19" s="841"/>
      <c r="AV19" s="910"/>
      <c r="AW19" s="266"/>
      <c r="AX19" s="153"/>
      <c r="AY19" s="148"/>
      <c r="AZ19" s="255"/>
      <c r="BA19" s="153"/>
      <c r="BB19" s="186"/>
      <c r="BC19" s="296"/>
      <c r="BD19" s="167"/>
      <c r="BE19" s="167"/>
      <c r="BF19" s="167"/>
      <c r="BG19" s="167"/>
      <c r="BH19" s="167"/>
      <c r="BI19" s="167"/>
      <c r="BJ19" s="167"/>
      <c r="BK19" s="167"/>
      <c r="BL19" s="189"/>
      <c r="BM19" s="153"/>
      <c r="BN19" s="148"/>
      <c r="BO19" s="167"/>
      <c r="BP19" s="186"/>
      <c r="BQ19" s="153"/>
      <c r="BR19" s="137"/>
      <c r="BS19" s="167"/>
      <c r="BT19" s="167"/>
      <c r="BU19" s="167"/>
      <c r="BV19" s="167"/>
      <c r="BW19" s="167"/>
    </row>
    <row r="20" spans="2:75" ht="15" customHeight="1">
      <c r="B20" s="530" t="s">
        <v>237</v>
      </c>
      <c r="C20" s="531" t="s">
        <v>236</v>
      </c>
      <c r="D20" s="454" t="s">
        <v>239</v>
      </c>
      <c r="E20" s="167"/>
      <c r="F20" s="571" t="s">
        <v>249</v>
      </c>
      <c r="G20" s="573" t="s">
        <v>172</v>
      </c>
      <c r="H20" s="572" t="s">
        <v>617</v>
      </c>
      <c r="I20" s="167"/>
      <c r="J20" s="167"/>
      <c r="K20" s="9"/>
      <c r="L20" s="9"/>
      <c r="M20" s="9"/>
      <c r="N20" s="164"/>
      <c r="O20" s="217"/>
      <c r="P20" s="565"/>
      <c r="Q20" s="1216"/>
      <c r="R20" s="167"/>
      <c r="S20" s="167"/>
      <c r="T20" s="167"/>
      <c r="U20" s="167"/>
      <c r="V20" s="167"/>
      <c r="W20" s="167"/>
      <c r="X20" s="167"/>
      <c r="Y20" s="167"/>
      <c r="Z20" s="167"/>
      <c r="AA20" s="1520"/>
      <c r="AB20" s="1098"/>
      <c r="AC20" s="167"/>
      <c r="AD20" s="1098"/>
      <c r="AE20" s="153"/>
      <c r="AF20" s="1096"/>
      <c r="AG20" s="167"/>
      <c r="AH20" s="1216"/>
      <c r="AI20" s="167"/>
      <c r="AJ20" s="167"/>
      <c r="AK20" s="167"/>
      <c r="AL20" s="167"/>
      <c r="AM20" s="170"/>
      <c r="AN20" s="148"/>
      <c r="AO20" s="255"/>
      <c r="AP20" s="153"/>
      <c r="AQ20" s="148"/>
      <c r="AR20" s="186"/>
      <c r="AS20" s="153"/>
      <c r="AT20" s="137"/>
      <c r="AU20" s="153"/>
      <c r="AV20" s="148"/>
      <c r="AW20" s="266"/>
      <c r="AX20" s="153"/>
      <c r="AY20" s="148"/>
      <c r="AZ20" s="255"/>
      <c r="BA20" s="262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86"/>
      <c r="BQ20" s="153"/>
      <c r="BR20" s="137"/>
      <c r="BS20" s="167"/>
      <c r="BT20" s="167"/>
      <c r="BU20" s="167"/>
      <c r="BV20" s="167"/>
      <c r="BW20" s="167"/>
    </row>
    <row r="21" spans="2:75" ht="12.75" customHeight="1">
      <c r="B21" s="586" t="s">
        <v>242</v>
      </c>
      <c r="C21" s="537" t="s">
        <v>618</v>
      </c>
      <c r="D21" s="1584" t="s">
        <v>617</v>
      </c>
      <c r="E21" s="167"/>
      <c r="F21" s="152" t="s">
        <v>124</v>
      </c>
      <c r="G21" s="150" t="s">
        <v>248</v>
      </c>
      <c r="H21" s="479"/>
      <c r="I21" s="167"/>
      <c r="J21" s="167"/>
      <c r="K21" s="9"/>
      <c r="L21" s="9"/>
      <c r="M21" s="9"/>
      <c r="N21" s="164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250"/>
      <c r="AB21" s="1098"/>
      <c r="AC21" s="167"/>
      <c r="AD21" s="1106"/>
      <c r="AE21" s="167"/>
      <c r="AF21" s="1098"/>
      <c r="AG21" s="137"/>
      <c r="AH21" s="1216"/>
      <c r="AI21" s="167"/>
      <c r="AJ21" s="167"/>
      <c r="AK21" s="167"/>
      <c r="AL21" s="167"/>
      <c r="AM21" s="153"/>
      <c r="AN21" s="186"/>
      <c r="AO21" s="296"/>
      <c r="AP21" s="167"/>
      <c r="AQ21" s="300"/>
      <c r="AR21" s="310"/>
      <c r="AS21" s="153"/>
      <c r="AT21" s="137"/>
      <c r="AU21" s="153"/>
      <c r="AV21" s="148"/>
      <c r="AW21" s="266"/>
      <c r="AX21" s="153"/>
      <c r="AY21" s="297"/>
      <c r="AZ21" s="229"/>
      <c r="BA21" s="153"/>
      <c r="BB21" s="166"/>
      <c r="BC21" s="229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90"/>
      <c r="BQ21" s="153"/>
      <c r="BR21" s="137"/>
      <c r="BS21" s="167"/>
      <c r="BT21" s="167"/>
      <c r="BU21" s="167"/>
      <c r="BV21" s="167"/>
      <c r="BW21" s="167"/>
    </row>
    <row r="22" spans="2:75" ht="15.75" customHeight="1">
      <c r="B22" s="881" t="s">
        <v>250</v>
      </c>
      <c r="C22" s="681" t="s">
        <v>619</v>
      </c>
      <c r="D22" s="155"/>
      <c r="E22" s="167"/>
      <c r="F22" s="530" t="s">
        <v>9</v>
      </c>
      <c r="G22" s="531" t="s">
        <v>224</v>
      </c>
      <c r="H22" s="478">
        <v>200</v>
      </c>
      <c r="I22" s="167"/>
      <c r="J22" s="167"/>
      <c r="K22" s="9"/>
      <c r="L22" s="9"/>
      <c r="M22" s="9"/>
      <c r="N22" s="164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4"/>
      <c r="AB22" s="167"/>
      <c r="AC22" s="217"/>
      <c r="AD22" s="167"/>
      <c r="AE22" s="153"/>
      <c r="AF22" s="1098"/>
      <c r="AG22" s="164"/>
      <c r="AH22" s="1216"/>
      <c r="AI22" s="167"/>
      <c r="AJ22" s="167"/>
      <c r="AK22" s="167"/>
      <c r="AL22" s="167"/>
      <c r="AM22" s="540"/>
      <c r="AN22" s="595"/>
      <c r="AO22" s="167"/>
      <c r="AP22" s="164"/>
      <c r="AQ22" s="300"/>
      <c r="AR22" s="167"/>
      <c r="AS22" s="185"/>
      <c r="AT22" s="167"/>
      <c r="AU22" s="153"/>
      <c r="AV22" s="166"/>
      <c r="AW22" s="229"/>
      <c r="AX22" s="153"/>
      <c r="AY22" s="148"/>
      <c r="AZ22" s="255"/>
      <c r="BA22" s="170"/>
      <c r="BB22" s="148"/>
      <c r="BC22" s="255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</row>
    <row r="23" spans="2:75" ht="17.25" customHeight="1">
      <c r="B23" s="530" t="s">
        <v>9</v>
      </c>
      <c r="C23" s="531" t="s">
        <v>224</v>
      </c>
      <c r="D23" s="454">
        <v>200</v>
      </c>
      <c r="E23" s="167"/>
      <c r="F23" s="530" t="s">
        <v>10</v>
      </c>
      <c r="G23" s="531" t="s">
        <v>11</v>
      </c>
      <c r="H23" s="478">
        <v>30</v>
      </c>
      <c r="I23" s="167"/>
      <c r="J23" s="167"/>
      <c r="K23" s="9"/>
      <c r="L23" s="9"/>
      <c r="M23" s="9"/>
      <c r="N23" s="164"/>
      <c r="O23" s="167"/>
      <c r="P23" s="167"/>
      <c r="Q23" s="167"/>
      <c r="R23" s="167"/>
      <c r="S23" s="167"/>
      <c r="T23" s="167"/>
      <c r="U23" s="167"/>
      <c r="V23" s="167"/>
      <c r="W23" s="299"/>
      <c r="X23" s="299"/>
      <c r="Y23" s="1522"/>
      <c r="Z23" s="167"/>
      <c r="AA23" s="164"/>
      <c r="AB23" s="1098"/>
      <c r="AC23" s="217"/>
      <c r="AD23" s="167"/>
      <c r="AE23" s="153"/>
      <c r="AF23" s="1098"/>
      <c r="AG23" s="164"/>
      <c r="AH23" s="1216"/>
      <c r="AI23" s="167"/>
      <c r="AJ23" s="167"/>
      <c r="AK23" s="167"/>
      <c r="AL23" s="167"/>
      <c r="AM23" s="679"/>
      <c r="AN23" s="596"/>
      <c r="AO23" s="167"/>
      <c r="AP23" s="167"/>
      <c r="AQ23" s="167"/>
      <c r="AR23" s="167"/>
      <c r="AS23" s="167"/>
      <c r="AT23" s="167"/>
      <c r="AU23" s="164"/>
      <c r="AV23" s="166"/>
      <c r="AW23" s="229"/>
      <c r="AX23" s="153"/>
      <c r="AY23" s="148"/>
      <c r="AZ23" s="255"/>
      <c r="BA23" s="170"/>
      <c r="BB23" s="148"/>
      <c r="BC23" s="255"/>
      <c r="BD23" s="167"/>
      <c r="BE23" s="167"/>
      <c r="BF23" s="167"/>
      <c r="BG23" s="167"/>
      <c r="BH23" s="167"/>
      <c r="BI23" s="167"/>
      <c r="BJ23" s="167"/>
      <c r="BK23" s="167"/>
      <c r="BL23" s="191"/>
      <c r="BM23" s="167"/>
      <c r="BN23" s="167"/>
      <c r="BO23" s="167"/>
      <c r="BP23" s="191"/>
      <c r="BQ23" s="167"/>
      <c r="BR23" s="185"/>
      <c r="BS23" s="167"/>
      <c r="BT23" s="167"/>
      <c r="BU23" s="167"/>
      <c r="BV23" s="167"/>
      <c r="BW23" s="167"/>
    </row>
    <row r="24" spans="2:75" ht="13.5" customHeight="1" thickBot="1">
      <c r="B24" s="538" t="s">
        <v>10</v>
      </c>
      <c r="C24" s="531" t="s">
        <v>11</v>
      </c>
      <c r="D24" s="454">
        <v>30</v>
      </c>
      <c r="E24" s="289"/>
      <c r="F24" s="490" t="s">
        <v>10</v>
      </c>
      <c r="G24" s="1547" t="s">
        <v>510</v>
      </c>
      <c r="H24" s="1546">
        <v>20</v>
      </c>
      <c r="I24" s="290"/>
      <c r="J24" s="284"/>
      <c r="K24" s="9"/>
      <c r="L24" s="9"/>
      <c r="M24" s="9"/>
      <c r="N24" s="164"/>
      <c r="O24" s="288"/>
      <c r="P24" s="1510"/>
      <c r="Q24" s="1510"/>
      <c r="R24" s="153"/>
      <c r="S24" s="167"/>
      <c r="T24" s="167"/>
      <c r="U24" s="167"/>
      <c r="V24" s="167"/>
      <c r="W24" s="167"/>
      <c r="X24" s="167"/>
      <c r="Y24" s="167"/>
      <c r="Z24" s="167"/>
      <c r="AA24" s="170"/>
      <c r="AB24" s="1099"/>
      <c r="AC24" s="217"/>
      <c r="AD24" s="167"/>
      <c r="AE24" s="153"/>
      <c r="AF24" s="1098"/>
      <c r="AG24" s="164"/>
      <c r="AH24" s="1216"/>
      <c r="AI24" s="191"/>
      <c r="AJ24" s="167"/>
      <c r="AK24" s="167"/>
      <c r="AL24" s="167"/>
      <c r="AM24" s="540"/>
      <c r="AN24" s="597"/>
      <c r="AO24" s="167"/>
      <c r="AP24" s="167"/>
      <c r="AQ24" s="167"/>
      <c r="AR24" s="167"/>
      <c r="AS24" s="167"/>
      <c r="AT24" s="167"/>
      <c r="AU24" s="295"/>
      <c r="AV24" s="167"/>
      <c r="AW24" s="167"/>
      <c r="AX24" s="153"/>
      <c r="AY24" s="148"/>
      <c r="AZ24" s="255"/>
      <c r="BA24" s="170"/>
      <c r="BB24" s="148"/>
      <c r="BC24" s="255"/>
      <c r="BD24" s="167"/>
      <c r="BE24" s="167"/>
      <c r="BF24" s="167"/>
      <c r="BG24" s="167"/>
      <c r="BH24" s="167"/>
      <c r="BI24" s="167"/>
      <c r="BJ24" s="167"/>
      <c r="BK24" s="167"/>
      <c r="BL24" s="186"/>
      <c r="BM24" s="153"/>
      <c r="BN24" s="186"/>
      <c r="BO24" s="167"/>
      <c r="BP24" s="1523"/>
      <c r="BQ24" s="153"/>
      <c r="BR24" s="137"/>
      <c r="BS24" s="167"/>
      <c r="BT24" s="167"/>
      <c r="BU24" s="167"/>
      <c r="BV24" s="167"/>
      <c r="BW24" s="167"/>
    </row>
    <row r="25" spans="2:75" ht="16.2" thickBot="1">
      <c r="B25" s="489" t="s">
        <v>10</v>
      </c>
      <c r="C25" s="1547" t="s">
        <v>510</v>
      </c>
      <c r="D25" s="1751">
        <v>20</v>
      </c>
      <c r="E25" s="153"/>
      <c r="F25" s="944" t="s">
        <v>563</v>
      </c>
      <c r="G25" s="180"/>
      <c r="H25" s="205"/>
      <c r="I25" s="167"/>
      <c r="J25" s="167"/>
      <c r="K25" s="9"/>
      <c r="L25" s="9"/>
      <c r="M25" s="9"/>
      <c r="N25" s="164"/>
      <c r="O25" s="272"/>
      <c r="P25" s="272"/>
      <c r="Q25" s="1512"/>
      <c r="R25" s="167"/>
      <c r="S25" s="272"/>
      <c r="T25" s="272"/>
      <c r="U25" s="1512"/>
      <c r="V25" s="167"/>
      <c r="W25" s="272"/>
      <c r="X25" s="272"/>
      <c r="Y25" s="1512"/>
      <c r="Z25" s="167"/>
      <c r="AA25" s="170"/>
      <c r="AB25" s="1100"/>
      <c r="AC25" s="217"/>
      <c r="AD25" s="1098"/>
      <c r="AE25" s="153"/>
      <c r="AF25" s="167"/>
      <c r="AG25" s="153"/>
      <c r="AH25" s="1216"/>
      <c r="AI25" s="167"/>
      <c r="AJ25" s="167"/>
      <c r="AK25" s="167"/>
      <c r="AL25" s="167"/>
      <c r="AM25" s="540"/>
      <c r="AN25" s="597"/>
      <c r="AO25" s="167"/>
      <c r="AP25" s="167"/>
      <c r="AQ25" s="167"/>
      <c r="AR25" s="167"/>
      <c r="AS25" s="185"/>
      <c r="AT25" s="167"/>
      <c r="AU25" s="289"/>
      <c r="AV25" s="290"/>
      <c r="AW25" s="284"/>
      <c r="AX25" s="170"/>
      <c r="AY25" s="148"/>
      <c r="AZ25" s="255"/>
      <c r="BA25" s="153"/>
      <c r="BB25" s="148"/>
      <c r="BC25" s="255"/>
      <c r="BD25" s="167"/>
      <c r="BE25" s="167"/>
      <c r="BF25" s="167"/>
      <c r="BG25" s="167"/>
      <c r="BH25" s="167"/>
      <c r="BI25" s="167"/>
      <c r="BJ25" s="167"/>
      <c r="BK25" s="167"/>
      <c r="BL25" s="167"/>
      <c r="BM25" s="153"/>
      <c r="BN25" s="167"/>
      <c r="BO25" s="167"/>
      <c r="BP25" s="167"/>
      <c r="BQ25" s="181"/>
      <c r="BR25" s="167"/>
      <c r="BS25" s="167"/>
      <c r="BT25" s="167"/>
      <c r="BU25" s="167"/>
      <c r="BV25" s="167"/>
      <c r="BW25" s="167"/>
    </row>
    <row r="26" spans="2:75" ht="16.2" thickBot="1">
      <c r="B26" s="1818" t="s">
        <v>461</v>
      </c>
      <c r="C26" s="180"/>
      <c r="D26" s="175"/>
      <c r="E26" s="153"/>
      <c r="F26" s="1820" t="s">
        <v>575</v>
      </c>
      <c r="G26" s="146" t="s">
        <v>585</v>
      </c>
      <c r="H26" s="587">
        <v>150</v>
      </c>
      <c r="I26" s="148"/>
      <c r="J26" s="266"/>
      <c r="K26" s="9"/>
      <c r="L26" s="9"/>
      <c r="M26" s="9"/>
      <c r="N26" s="164"/>
      <c r="O26" s="217"/>
      <c r="P26" s="565"/>
      <c r="Q26" s="1098"/>
      <c r="R26" s="167"/>
      <c r="S26" s="217"/>
      <c r="T26" s="565"/>
      <c r="U26" s="1098"/>
      <c r="V26" s="167"/>
      <c r="W26" s="167"/>
      <c r="X26" s="167"/>
      <c r="Y26" s="167"/>
      <c r="Z26" s="167"/>
      <c r="AA26" s="164"/>
      <c r="AB26" s="167"/>
      <c r="AC26" s="217"/>
      <c r="AD26" s="1098"/>
      <c r="AE26" s="153"/>
      <c r="AF26" s="167"/>
      <c r="AG26" s="153"/>
      <c r="AH26" s="1216"/>
      <c r="AI26" s="167"/>
      <c r="AJ26" s="153"/>
      <c r="AK26" s="167"/>
      <c r="AL26" s="167"/>
      <c r="AM26" s="167"/>
      <c r="AN26" s="597"/>
      <c r="AO26" s="167"/>
      <c r="AP26" s="167"/>
      <c r="AQ26" s="167"/>
      <c r="AR26" s="311"/>
      <c r="AS26" s="311"/>
      <c r="AT26" s="486"/>
      <c r="AU26" s="153"/>
      <c r="AV26" s="148"/>
      <c r="AW26" s="266"/>
      <c r="AX26" s="153"/>
      <c r="AY26" s="186"/>
      <c r="AZ26" s="296"/>
      <c r="BA26" s="170"/>
      <c r="BB26" s="166"/>
      <c r="BC26" s="255"/>
      <c r="BD26" s="167"/>
      <c r="BE26" s="167"/>
      <c r="BF26" s="167"/>
      <c r="BG26" s="167"/>
      <c r="BH26" s="167"/>
      <c r="BI26" s="167"/>
      <c r="BJ26" s="167"/>
      <c r="BK26" s="167"/>
      <c r="BL26" s="188"/>
      <c r="BM26" s="153"/>
      <c r="BN26" s="148"/>
      <c r="BO26" s="167"/>
      <c r="BP26" s="188"/>
      <c r="BQ26" s="153"/>
      <c r="BR26" s="148"/>
      <c r="BS26" s="167"/>
      <c r="BT26" s="167"/>
      <c r="BU26" s="167"/>
      <c r="BV26" s="167"/>
      <c r="BW26" s="167"/>
    </row>
    <row r="27" spans="2:75" ht="18" customHeight="1">
      <c r="B27" s="145" t="s">
        <v>106</v>
      </c>
      <c r="C27" s="146" t="s">
        <v>271</v>
      </c>
      <c r="D27" s="268" t="s">
        <v>427</v>
      </c>
      <c r="E27" s="177"/>
      <c r="F27" s="579" t="s">
        <v>171</v>
      </c>
      <c r="G27" s="531" t="s">
        <v>170</v>
      </c>
      <c r="H27" s="478">
        <v>200</v>
      </c>
      <c r="I27" s="186"/>
      <c r="J27" s="255"/>
      <c r="K27" s="167"/>
      <c r="L27" s="185"/>
      <c r="M27" s="167"/>
      <c r="N27" s="164"/>
      <c r="O27" s="217"/>
      <c r="P27" s="565"/>
      <c r="Q27" s="1513"/>
      <c r="R27" s="167"/>
      <c r="S27" s="217"/>
      <c r="T27" s="565"/>
      <c r="U27" s="1098"/>
      <c r="V27" s="167"/>
      <c r="W27" s="177"/>
      <c r="X27" s="565"/>
      <c r="Y27" s="1098"/>
      <c r="Z27" s="167"/>
      <c r="AA27" s="170"/>
      <c r="AB27" s="167"/>
      <c r="AC27" s="153"/>
      <c r="AD27" s="167"/>
      <c r="AE27" s="153"/>
      <c r="AF27" s="167"/>
      <c r="AG27" s="153"/>
      <c r="AH27" s="1216"/>
      <c r="AI27" s="167"/>
      <c r="AJ27" s="1501"/>
      <c r="AK27" s="167"/>
      <c r="AL27" s="167"/>
      <c r="AM27" s="167"/>
      <c r="AN27" s="59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87"/>
      <c r="BM27" s="153"/>
      <c r="BN27" s="148"/>
      <c r="BO27" s="167"/>
      <c r="BP27" s="186"/>
      <c r="BQ27" s="153"/>
      <c r="BR27" s="148"/>
      <c r="BS27" s="167"/>
      <c r="BT27" s="167"/>
      <c r="BU27" s="167"/>
      <c r="BV27" s="167"/>
      <c r="BW27" s="167"/>
    </row>
    <row r="28" spans="2:75" ht="12.75" customHeight="1">
      <c r="B28" s="362"/>
      <c r="C28" s="361" t="s">
        <v>191</v>
      </c>
      <c r="D28" s="1647"/>
      <c r="E28" s="153"/>
      <c r="F28" s="530" t="s">
        <v>10</v>
      </c>
      <c r="G28" s="531" t="s">
        <v>11</v>
      </c>
      <c r="H28" s="478">
        <v>40</v>
      </c>
      <c r="I28" s="148"/>
      <c r="J28" s="266"/>
      <c r="K28" s="167"/>
      <c r="L28" s="185"/>
      <c r="M28" s="167"/>
      <c r="N28" s="164"/>
      <c r="O28" s="217"/>
      <c r="P28" s="565"/>
      <c r="Q28" s="1098"/>
      <c r="R28" s="167"/>
      <c r="S28" s="1503"/>
      <c r="T28" s="1524"/>
      <c r="U28" s="1103"/>
      <c r="V28" s="167"/>
      <c r="W28" s="177"/>
      <c r="X28" s="1511"/>
      <c r="Y28" s="1099"/>
      <c r="Z28" s="167"/>
      <c r="AA28" s="170"/>
      <c r="AB28" s="1099"/>
      <c r="AC28" s="217"/>
      <c r="AD28" s="167"/>
      <c r="AE28" s="153"/>
      <c r="AF28" s="167"/>
      <c r="AG28" s="153"/>
      <c r="AH28" s="1216"/>
      <c r="AI28" s="167"/>
      <c r="AJ28" s="1501"/>
      <c r="AK28" s="167"/>
      <c r="AL28" s="153"/>
      <c r="AM28" s="540"/>
      <c r="AN28" s="597"/>
      <c r="AO28" s="167"/>
      <c r="AP28" s="167"/>
      <c r="AQ28" s="167"/>
      <c r="AR28" s="239"/>
      <c r="AS28" s="239"/>
      <c r="AT28" s="239"/>
      <c r="AU28" s="239"/>
      <c r="AV28" s="239"/>
      <c r="AW28" s="239"/>
      <c r="AX28" s="239"/>
      <c r="AY28" s="167"/>
      <c r="AZ28" s="239"/>
      <c r="BA28" s="167"/>
      <c r="BB28" s="166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85"/>
      <c r="BN28" s="167"/>
      <c r="BO28" s="167"/>
      <c r="BP28" s="186"/>
      <c r="BQ28" s="153"/>
      <c r="BR28" s="148"/>
      <c r="BS28" s="167"/>
      <c r="BT28" s="167"/>
      <c r="BU28" s="167"/>
      <c r="BV28" s="167"/>
      <c r="BW28" s="167"/>
    </row>
    <row r="29" spans="2:75" ht="12.75" customHeight="1">
      <c r="B29" s="530" t="s">
        <v>451</v>
      </c>
      <c r="C29" s="361" t="s">
        <v>630</v>
      </c>
      <c r="D29" s="683">
        <v>200</v>
      </c>
      <c r="E29" s="153"/>
      <c r="F29" s="530" t="s">
        <v>10</v>
      </c>
      <c r="G29" s="531" t="s">
        <v>510</v>
      </c>
      <c r="H29" s="478">
        <v>20</v>
      </c>
      <c r="I29" s="181"/>
      <c r="J29" s="261"/>
      <c r="K29" s="167"/>
      <c r="L29" s="185"/>
      <c r="M29" s="167"/>
      <c r="N29" s="164"/>
      <c r="O29" s="153"/>
      <c r="P29" s="1322"/>
      <c r="Q29" s="1525"/>
      <c r="R29" s="167"/>
      <c r="S29" s="217"/>
      <c r="T29" s="565"/>
      <c r="U29" s="1098"/>
      <c r="V29" s="167"/>
      <c r="W29" s="1241"/>
      <c r="X29" s="565"/>
      <c r="Y29" s="1099"/>
      <c r="Z29" s="167"/>
      <c r="AA29" s="170"/>
      <c r="AB29" s="1101"/>
      <c r="AC29" s="217"/>
      <c r="AD29" s="1098"/>
      <c r="AE29" s="153"/>
      <c r="AF29" s="1098"/>
      <c r="AG29" s="153"/>
      <c r="AH29" s="1216"/>
      <c r="AI29" s="167"/>
      <c r="AJ29" s="1501"/>
      <c r="AK29" s="167"/>
      <c r="AL29" s="153"/>
      <c r="AM29" s="540"/>
      <c r="AN29" s="266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520"/>
      <c r="BA29" s="167"/>
      <c r="BB29" s="148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</row>
    <row r="30" spans="2:75" ht="13.5" customHeight="1" thickBot="1">
      <c r="B30" s="875" t="s">
        <v>323</v>
      </c>
      <c r="C30" s="531" t="s">
        <v>277</v>
      </c>
      <c r="D30" s="478">
        <v>10</v>
      </c>
      <c r="E30" s="153"/>
      <c r="F30" s="492" t="s">
        <v>688</v>
      </c>
      <c r="G30" s="1547" t="s">
        <v>652</v>
      </c>
      <c r="H30" s="1546">
        <v>105</v>
      </c>
      <c r="I30" s="148"/>
      <c r="J30" s="266"/>
      <c r="K30" s="167"/>
      <c r="L30" s="185"/>
      <c r="M30" s="167"/>
      <c r="N30" s="164"/>
      <c r="O30" s="217"/>
      <c r="P30" s="1223"/>
      <c r="Q30" s="1103"/>
      <c r="R30" s="167"/>
      <c r="S30" s="217"/>
      <c r="T30" s="655"/>
      <c r="U30" s="1098"/>
      <c r="V30" s="167"/>
      <c r="W30" s="1241"/>
      <c r="X30" s="565"/>
      <c r="Y30" s="1101"/>
      <c r="Z30" s="167"/>
      <c r="AA30" s="170"/>
      <c r="AB30" s="167"/>
      <c r="AC30" s="178"/>
      <c r="AD30" s="1098"/>
      <c r="AE30" s="153"/>
      <c r="AF30" s="1098"/>
      <c r="AG30" s="153"/>
      <c r="AH30" s="1216"/>
      <c r="AI30" s="167"/>
      <c r="AJ30" s="1502"/>
      <c r="AK30" s="540"/>
      <c r="AL30" s="217"/>
      <c r="AM30" s="540"/>
      <c r="AN30" s="59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520"/>
      <c r="BA30" s="167"/>
      <c r="BB30" s="148"/>
      <c r="BC30" s="167"/>
      <c r="BD30" s="167"/>
      <c r="BE30" s="167"/>
      <c r="BF30" s="167"/>
      <c r="BG30" s="167"/>
      <c r="BH30" s="167"/>
      <c r="BI30" s="167"/>
      <c r="BJ30" s="167"/>
      <c r="BK30" s="167"/>
      <c r="BL30" s="193"/>
      <c r="BM30" s="167"/>
      <c r="BN30" s="185"/>
      <c r="BO30" s="167"/>
      <c r="BP30" s="193"/>
      <c r="BQ30" s="167"/>
      <c r="BR30" s="167"/>
      <c r="BS30" s="167"/>
      <c r="BT30" s="167"/>
      <c r="BU30" s="167"/>
      <c r="BV30" s="167"/>
      <c r="BW30" s="167"/>
    </row>
    <row r="31" spans="2:75" ht="13.5" customHeight="1" thickBot="1">
      <c r="B31" s="530" t="s">
        <v>10</v>
      </c>
      <c r="C31" s="531" t="s">
        <v>11</v>
      </c>
      <c r="D31" s="683">
        <v>24</v>
      </c>
      <c r="E31" s="153"/>
      <c r="F31" s="944" t="s">
        <v>562</v>
      </c>
      <c r="G31" s="180"/>
      <c r="H31" s="175"/>
      <c r="I31" s="186"/>
      <c r="J31" s="266"/>
      <c r="K31" s="167"/>
      <c r="L31" s="185"/>
      <c r="M31" s="167"/>
      <c r="N31" s="164"/>
      <c r="O31" s="217"/>
      <c r="P31" s="565"/>
      <c r="Q31" s="1098"/>
      <c r="R31" s="167"/>
      <c r="S31" s="170"/>
      <c r="T31" s="164"/>
      <c r="U31" s="1098"/>
      <c r="V31" s="167"/>
      <c r="W31" s="217"/>
      <c r="X31" s="1524"/>
      <c r="Y31" s="1517"/>
      <c r="Z31" s="167"/>
      <c r="AA31" s="170"/>
      <c r="AB31" s="1099"/>
      <c r="AC31" s="217"/>
      <c r="AD31" s="167"/>
      <c r="AE31" s="153"/>
      <c r="AF31" s="1098"/>
      <c r="AG31" s="153"/>
      <c r="AH31" s="1216"/>
      <c r="AI31" s="167"/>
      <c r="AJ31" s="540"/>
      <c r="AK31" s="540"/>
      <c r="AL31" s="540"/>
      <c r="AM31" s="565"/>
      <c r="AN31" s="597"/>
      <c r="AO31" s="167"/>
      <c r="AP31" s="167"/>
      <c r="AQ31" s="167"/>
      <c r="AR31" s="167"/>
      <c r="AS31" s="167"/>
      <c r="AT31" s="167"/>
      <c r="AU31" s="167"/>
      <c r="AV31" s="167"/>
      <c r="AW31" s="167"/>
      <c r="AX31" s="540"/>
      <c r="AY31" s="273"/>
      <c r="AZ31" s="1520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90"/>
      <c r="BM31" s="153"/>
      <c r="BN31" s="137"/>
      <c r="BO31" s="167"/>
      <c r="BP31" s="190"/>
      <c r="BQ31" s="153"/>
      <c r="BR31" s="148"/>
      <c r="BS31" s="167"/>
      <c r="BT31" s="167"/>
      <c r="BU31" s="167"/>
      <c r="BV31" s="167"/>
      <c r="BW31" s="167"/>
    </row>
    <row r="32" spans="2:75" ht="14.25" customHeight="1" thickBot="1">
      <c r="B32" s="487" t="s">
        <v>688</v>
      </c>
      <c r="C32" s="1547" t="s">
        <v>644</v>
      </c>
      <c r="D32" s="1546">
        <v>145</v>
      </c>
      <c r="E32" s="153"/>
      <c r="F32" s="1561" t="s">
        <v>675</v>
      </c>
      <c r="G32" s="146" t="s">
        <v>531</v>
      </c>
      <c r="H32" s="1886">
        <v>60</v>
      </c>
      <c r="I32" s="148"/>
      <c r="J32" s="266"/>
      <c r="K32" s="167"/>
      <c r="L32" s="185"/>
      <c r="M32" s="167"/>
      <c r="N32" s="164"/>
      <c r="O32" s="217"/>
      <c r="P32" s="1515"/>
      <c r="Q32" s="1098"/>
      <c r="R32" s="167"/>
      <c r="S32" s="167"/>
      <c r="T32" s="167"/>
      <c r="U32" s="167"/>
      <c r="V32" s="167"/>
      <c r="W32" s="167"/>
      <c r="X32" s="167"/>
      <c r="Y32" s="167"/>
      <c r="Z32" s="167"/>
      <c r="AA32" s="170"/>
      <c r="AB32" s="1096"/>
      <c r="AC32" s="292"/>
      <c r="AD32" s="1098"/>
      <c r="AE32" s="153"/>
      <c r="AF32" s="1098"/>
      <c r="AG32" s="153"/>
      <c r="AH32" s="1216"/>
      <c r="AI32" s="167"/>
      <c r="AJ32" s="222"/>
      <c r="AK32" s="262"/>
      <c r="AL32" s="262"/>
      <c r="AM32" s="167"/>
      <c r="AN32" s="597"/>
      <c r="AO32" s="167"/>
      <c r="AP32" s="167"/>
      <c r="AQ32" s="167"/>
      <c r="AR32" s="167"/>
      <c r="AS32" s="167"/>
      <c r="AT32" s="167"/>
      <c r="AU32" s="167"/>
      <c r="AV32" s="540"/>
      <c r="AW32" s="540"/>
      <c r="AX32" s="540"/>
      <c r="AY32" s="167"/>
      <c r="AZ32" s="1520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86"/>
      <c r="BM32" s="153"/>
      <c r="BN32" s="137"/>
      <c r="BO32" s="167"/>
      <c r="BP32" s="186"/>
      <c r="BQ32" s="153"/>
      <c r="BR32" s="148"/>
      <c r="BS32" s="167"/>
      <c r="BT32" s="167"/>
      <c r="BU32" s="167"/>
      <c r="BV32" s="167"/>
      <c r="BW32" s="167"/>
    </row>
    <row r="33" spans="2:75" ht="13.5" customHeight="1" thickBot="1">
      <c r="B33" s="1818" t="s">
        <v>464</v>
      </c>
      <c r="C33" s="180"/>
      <c r="D33" s="205"/>
      <c r="E33" s="153"/>
      <c r="F33" s="474"/>
      <c r="G33" s="1891" t="s">
        <v>666</v>
      </c>
      <c r="H33" s="1867"/>
      <c r="I33" s="148"/>
      <c r="J33" s="266"/>
      <c r="K33" s="167"/>
      <c r="L33" s="185"/>
      <c r="M33" s="167"/>
      <c r="N33" s="164"/>
      <c r="O33" s="217"/>
      <c r="P33" s="1506"/>
      <c r="Q33" s="1518"/>
      <c r="R33" s="167"/>
      <c r="S33" s="153"/>
      <c r="T33" s="167"/>
      <c r="U33" s="1098"/>
      <c r="V33" s="167"/>
      <c r="W33" s="153"/>
      <c r="X33" s="294"/>
      <c r="Y33" s="1504"/>
      <c r="Z33" s="167"/>
      <c r="AA33" s="170"/>
      <c r="AB33" s="1102"/>
      <c r="AC33" s="217"/>
      <c r="AD33" s="1098"/>
      <c r="AE33" s="217"/>
      <c r="AF33" s="1098"/>
      <c r="AG33" s="222"/>
      <c r="AH33" s="1216"/>
      <c r="AI33" s="167"/>
      <c r="AJ33" s="289"/>
      <c r="AK33" s="290"/>
      <c r="AL33" s="284"/>
      <c r="AM33" s="397"/>
      <c r="AN33" s="597"/>
      <c r="AO33" s="167"/>
      <c r="AP33" s="167"/>
      <c r="AQ33" s="167"/>
      <c r="AR33" s="167"/>
      <c r="AS33" s="167"/>
      <c r="AT33" s="167"/>
      <c r="AU33" s="167"/>
      <c r="AV33" s="540"/>
      <c r="AW33" s="540"/>
      <c r="AX33" s="540"/>
      <c r="AY33" s="167"/>
      <c r="AZ33" s="1520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86"/>
      <c r="BM33" s="153"/>
      <c r="BN33" s="137"/>
      <c r="BO33" s="167"/>
      <c r="BP33" s="148"/>
      <c r="BQ33" s="153"/>
      <c r="BR33" s="148"/>
      <c r="BS33" s="167"/>
      <c r="BT33" s="167"/>
      <c r="BU33" s="167"/>
      <c r="BV33" s="167"/>
      <c r="BW33" s="167"/>
    </row>
    <row r="34" spans="2:75" ht="13.5" customHeight="1">
      <c r="B34" s="1561" t="s">
        <v>305</v>
      </c>
      <c r="C34" s="146" t="s">
        <v>668</v>
      </c>
      <c r="D34" s="1886">
        <v>70</v>
      </c>
      <c r="E34" s="167"/>
      <c r="F34" s="530" t="s">
        <v>483</v>
      </c>
      <c r="G34" s="1429" t="s">
        <v>484</v>
      </c>
      <c r="H34" s="683">
        <v>90</v>
      </c>
      <c r="I34" s="167"/>
      <c r="J34" s="167"/>
      <c r="K34" s="167"/>
      <c r="L34" s="185"/>
      <c r="M34" s="167"/>
      <c r="N34" s="164"/>
      <c r="O34" s="217"/>
      <c r="P34" s="565"/>
      <c r="Q34" s="1098"/>
      <c r="R34" s="167"/>
      <c r="S34" s="167"/>
      <c r="T34" s="167"/>
      <c r="U34" s="167"/>
      <c r="V34" s="167"/>
      <c r="W34" s="167"/>
      <c r="X34" s="167"/>
      <c r="Y34" s="294"/>
      <c r="Z34" s="167"/>
      <c r="AA34" s="170"/>
      <c r="AB34" s="1096"/>
      <c r="AC34" s="217"/>
      <c r="AD34" s="167"/>
      <c r="AE34" s="217"/>
      <c r="AF34" s="1098"/>
      <c r="AG34" s="167"/>
      <c r="AH34" s="1216"/>
      <c r="AI34" s="167"/>
      <c r="AJ34" s="153"/>
      <c r="AK34" s="148"/>
      <c r="AL34" s="266"/>
      <c r="AM34" s="565"/>
      <c r="AN34" s="597"/>
      <c r="AO34" s="167"/>
      <c r="AP34" s="167"/>
      <c r="AQ34" s="167"/>
      <c r="AR34" s="167"/>
      <c r="AS34" s="167"/>
      <c r="AT34" s="167"/>
      <c r="AU34" s="167"/>
      <c r="AV34" s="540"/>
      <c r="AW34" s="540"/>
      <c r="AX34" s="540"/>
      <c r="AY34" s="167"/>
      <c r="AZ34" s="1520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86"/>
      <c r="BM34" s="153"/>
      <c r="BN34" s="136"/>
      <c r="BO34" s="167"/>
      <c r="BP34" s="186"/>
      <c r="BQ34" s="153"/>
      <c r="BR34" s="148"/>
      <c r="BS34" s="167"/>
      <c r="BT34" s="167"/>
      <c r="BU34" s="167"/>
      <c r="BV34" s="167"/>
      <c r="BW34" s="167"/>
    </row>
    <row r="35" spans="2:75" ht="13.5" customHeight="1">
      <c r="B35" s="474"/>
      <c r="C35" s="1891" t="s">
        <v>666</v>
      </c>
      <c r="D35" s="1867"/>
      <c r="E35" s="167"/>
      <c r="F35" s="571" t="s">
        <v>587</v>
      </c>
      <c r="G35" s="573" t="s">
        <v>482</v>
      </c>
      <c r="H35" s="682">
        <v>160</v>
      </c>
      <c r="I35" s="167"/>
      <c r="J35" s="167"/>
      <c r="K35" s="167"/>
      <c r="L35" s="185"/>
      <c r="M35" s="167"/>
      <c r="N35" s="164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70"/>
      <c r="AB35" s="1096"/>
      <c r="AC35" s="217"/>
      <c r="AD35" s="1098"/>
      <c r="AE35" s="217"/>
      <c r="AF35" s="167"/>
      <c r="AG35" s="153"/>
      <c r="AH35" s="167"/>
      <c r="AI35" s="167"/>
      <c r="AJ35" s="540"/>
      <c r="AK35" s="1501"/>
      <c r="AL35" s="1501"/>
      <c r="AM35" s="565"/>
      <c r="AN35" s="59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86"/>
      <c r="BM35" s="153"/>
      <c r="BN35" s="137"/>
      <c r="BO35" s="167"/>
      <c r="BP35" s="186"/>
      <c r="BQ35" s="153"/>
      <c r="BR35" s="148"/>
      <c r="BS35" s="167"/>
      <c r="BT35" s="167"/>
      <c r="BU35" s="167"/>
      <c r="BV35" s="167"/>
      <c r="BW35" s="167"/>
    </row>
    <row r="36" spans="2:75" ht="12.75" customHeight="1">
      <c r="B36" s="530" t="s">
        <v>256</v>
      </c>
      <c r="C36" s="531" t="s">
        <v>257</v>
      </c>
      <c r="D36" s="478" t="s">
        <v>222</v>
      </c>
      <c r="E36" s="167"/>
      <c r="F36" s="363"/>
      <c r="G36" s="361" t="s">
        <v>481</v>
      </c>
      <c r="H36" s="499"/>
      <c r="I36" s="167"/>
      <c r="J36" s="167"/>
      <c r="K36" s="167"/>
      <c r="L36" s="185"/>
      <c r="M36" s="167"/>
      <c r="N36" s="164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275"/>
      <c r="AB36" s="1098"/>
      <c r="AC36" s="153"/>
      <c r="AD36" s="167"/>
      <c r="AE36" s="217"/>
      <c r="AF36" s="1098"/>
      <c r="AG36" s="167"/>
      <c r="AH36" s="1216"/>
      <c r="AI36" s="167"/>
      <c r="AJ36" s="540"/>
      <c r="AK36" s="1501"/>
      <c r="AL36" s="1501"/>
      <c r="AM36" s="565"/>
      <c r="AN36" s="59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310"/>
      <c r="BM36" s="153"/>
      <c r="BN36" s="137"/>
      <c r="BO36" s="167"/>
      <c r="BP36" s="186"/>
      <c r="BQ36" s="153"/>
      <c r="BR36" s="148"/>
      <c r="BS36" s="167"/>
      <c r="BT36" s="167"/>
      <c r="BU36" s="167"/>
      <c r="BV36" s="167"/>
      <c r="BW36" s="167"/>
    </row>
    <row r="37" spans="2:75" ht="12.75" customHeight="1">
      <c r="B37" s="530" t="s">
        <v>15</v>
      </c>
      <c r="C37" s="549" t="s">
        <v>637</v>
      </c>
      <c r="D37" s="683">
        <v>190</v>
      </c>
      <c r="E37" s="167"/>
      <c r="F37" s="571" t="s">
        <v>319</v>
      </c>
      <c r="G37" s="573" t="s">
        <v>676</v>
      </c>
      <c r="H37" s="682">
        <v>190</v>
      </c>
      <c r="I37" s="167"/>
      <c r="J37" s="167"/>
      <c r="K37" s="167"/>
      <c r="L37" s="185"/>
      <c r="M37" s="167"/>
      <c r="N37" s="164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53"/>
      <c r="AB37" s="1096"/>
      <c r="AC37" s="1511"/>
      <c r="AD37" s="1098"/>
      <c r="AE37" s="217"/>
      <c r="AF37" s="167"/>
      <c r="AG37" s="167"/>
      <c r="AH37" s="1216"/>
      <c r="AI37" s="167"/>
      <c r="AJ37" s="540"/>
      <c r="AK37" s="1501"/>
      <c r="AL37" s="1501"/>
      <c r="AM37" s="565"/>
      <c r="AN37" s="59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85"/>
      <c r="BN37" s="167"/>
      <c r="BO37" s="167"/>
      <c r="BP37" s="190"/>
      <c r="BQ37" s="153"/>
      <c r="BR37" s="148"/>
      <c r="BS37" s="167"/>
      <c r="BT37" s="167"/>
      <c r="BU37" s="167"/>
      <c r="BV37" s="167"/>
      <c r="BW37" s="167"/>
    </row>
    <row r="38" spans="2:75">
      <c r="B38" s="530" t="s">
        <v>10</v>
      </c>
      <c r="C38" s="531" t="s">
        <v>11</v>
      </c>
      <c r="D38" s="683">
        <v>40</v>
      </c>
      <c r="E38" s="167"/>
      <c r="F38" s="530" t="s">
        <v>10</v>
      </c>
      <c r="G38" s="531" t="s">
        <v>11</v>
      </c>
      <c r="H38" s="478">
        <v>30</v>
      </c>
      <c r="I38" s="167"/>
      <c r="J38" s="167"/>
      <c r="K38" s="167"/>
      <c r="L38" s="185"/>
      <c r="M38" s="167"/>
      <c r="N38" s="164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53"/>
      <c r="AB38" s="1526"/>
      <c r="AC38" s="1519"/>
      <c r="AD38" s="217"/>
      <c r="AE38" s="170"/>
      <c r="AF38" s="167"/>
      <c r="AG38" s="167"/>
      <c r="AH38" s="1216"/>
      <c r="AI38" s="167"/>
      <c r="AJ38" s="540"/>
      <c r="AK38" s="1501"/>
      <c r="AL38" s="1501"/>
      <c r="AM38" s="565"/>
      <c r="AN38" s="59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292"/>
      <c r="BQ38" s="167"/>
      <c r="BR38" s="167"/>
      <c r="BS38" s="167"/>
      <c r="BT38" s="167"/>
      <c r="BU38" s="167"/>
      <c r="BV38" s="167"/>
      <c r="BW38" s="167"/>
    </row>
    <row r="39" spans="2:75" ht="16.2" thickBot="1">
      <c r="B39" s="490" t="s">
        <v>10</v>
      </c>
      <c r="C39" s="1547" t="s">
        <v>510</v>
      </c>
      <c r="D39" s="1546">
        <v>30</v>
      </c>
      <c r="E39" s="167"/>
      <c r="F39" s="490" t="s">
        <v>10</v>
      </c>
      <c r="G39" s="1547" t="s">
        <v>510</v>
      </c>
      <c r="H39" s="1546">
        <v>20</v>
      </c>
      <c r="I39" s="167"/>
      <c r="J39" s="167"/>
      <c r="K39" s="186"/>
      <c r="L39" s="153"/>
      <c r="M39" s="148"/>
      <c r="N39" s="164"/>
      <c r="O39" s="1503"/>
      <c r="P39" s="565"/>
      <c r="Q39" s="1504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098"/>
      <c r="AC39" s="167"/>
      <c r="AD39" s="1098"/>
      <c r="AE39" s="153"/>
      <c r="AF39" s="1098"/>
      <c r="AG39" s="167"/>
      <c r="AH39" s="1216"/>
      <c r="AI39" s="167"/>
      <c r="AJ39" s="1505"/>
      <c r="AK39" s="1502"/>
      <c r="AL39" s="1501"/>
      <c r="AM39" s="167"/>
      <c r="AN39" s="167"/>
      <c r="AO39" s="167"/>
      <c r="AP39" s="170"/>
      <c r="AQ39" s="173"/>
      <c r="AR39" s="2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93"/>
      <c r="BM39" s="167"/>
      <c r="BN39" s="185"/>
      <c r="BO39" s="167"/>
      <c r="BP39" s="193"/>
      <c r="BQ39" s="167"/>
      <c r="BR39" s="185"/>
      <c r="BS39" s="167"/>
      <c r="BT39" s="167"/>
      <c r="BU39" s="167"/>
      <c r="BV39" s="167"/>
      <c r="BW39" s="167"/>
    </row>
    <row r="40" spans="2:75" ht="13.5" customHeight="1" thickBot="1">
      <c r="B40" s="1818" t="s">
        <v>465</v>
      </c>
      <c r="C40" s="180"/>
      <c r="D40" s="205"/>
      <c r="E40" s="167"/>
      <c r="F40" s="1752" t="s">
        <v>507</v>
      </c>
      <c r="G40" s="196"/>
      <c r="H40" s="278"/>
      <c r="I40" s="167"/>
      <c r="J40" s="167"/>
      <c r="K40" s="186"/>
      <c r="L40" s="217"/>
      <c r="M40" s="148"/>
      <c r="N40" s="164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520"/>
      <c r="AB40" s="1098"/>
      <c r="AC40" s="167"/>
      <c r="AD40" s="1098"/>
      <c r="AE40" s="167"/>
      <c r="AF40" s="1098"/>
      <c r="AG40" s="153"/>
      <c r="AH40" s="1215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299"/>
      <c r="AT40" s="192"/>
      <c r="AU40" s="167"/>
      <c r="AV40" s="167"/>
      <c r="AW40" s="217"/>
      <c r="AX40" s="186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86"/>
      <c r="BM40" s="153"/>
      <c r="BN40" s="148"/>
      <c r="BO40" s="167"/>
      <c r="BP40" s="197"/>
      <c r="BQ40" s="153"/>
      <c r="BR40" s="148"/>
      <c r="BS40" s="167"/>
      <c r="BT40" s="167"/>
      <c r="BU40" s="167"/>
      <c r="BV40" s="167"/>
      <c r="BW40" s="167"/>
    </row>
    <row r="41" spans="2:75" ht="13.5" customHeight="1">
      <c r="B41" s="392" t="s">
        <v>571</v>
      </c>
      <c r="C41" s="359" t="s">
        <v>570</v>
      </c>
      <c r="D41" s="401">
        <v>200</v>
      </c>
      <c r="E41" s="167"/>
      <c r="F41" s="392" t="s">
        <v>20</v>
      </c>
      <c r="G41" s="359" t="s">
        <v>440</v>
      </c>
      <c r="H41" s="401">
        <v>200</v>
      </c>
      <c r="I41" s="167"/>
      <c r="J41" s="167"/>
      <c r="K41" s="9"/>
      <c r="L41" s="9"/>
      <c r="M41" s="9"/>
      <c r="N41" s="164"/>
      <c r="O41" s="288"/>
      <c r="P41" s="1510"/>
      <c r="Q41" s="1510"/>
      <c r="R41" s="153"/>
      <c r="S41" s="167"/>
      <c r="T41" s="167"/>
      <c r="U41" s="167"/>
      <c r="V41" s="167"/>
      <c r="W41" s="167"/>
      <c r="X41" s="167"/>
      <c r="Y41" s="167"/>
      <c r="Z41" s="167"/>
      <c r="AA41" s="250"/>
      <c r="AB41" s="1098"/>
      <c r="AC41" s="167"/>
      <c r="AD41" s="1106"/>
      <c r="AE41" s="280"/>
      <c r="AF41" s="1098"/>
      <c r="AG41" s="137"/>
      <c r="AH41" s="1219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53"/>
      <c r="AT41" s="167"/>
      <c r="AU41" s="167"/>
      <c r="AV41" s="167"/>
      <c r="AW41" s="189"/>
      <c r="AX41" s="167"/>
      <c r="AY41" s="300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86"/>
      <c r="BM41" s="177"/>
      <c r="BN41" s="177"/>
      <c r="BO41" s="167"/>
      <c r="BP41" s="186"/>
      <c r="BQ41" s="153"/>
      <c r="BR41" s="148"/>
      <c r="BS41" s="167"/>
      <c r="BT41" s="167"/>
      <c r="BU41" s="167"/>
      <c r="BV41" s="167"/>
      <c r="BW41" s="167"/>
    </row>
    <row r="42" spans="2:75" ht="13.5" customHeight="1">
      <c r="B42" s="580" t="s">
        <v>10</v>
      </c>
      <c r="C42" s="531" t="s">
        <v>416</v>
      </c>
      <c r="D42" s="478">
        <v>25</v>
      </c>
      <c r="E42" s="167"/>
      <c r="F42" s="875" t="s">
        <v>323</v>
      </c>
      <c r="G42" s="531" t="s">
        <v>277</v>
      </c>
      <c r="H42" s="478">
        <v>10</v>
      </c>
      <c r="I42" s="167"/>
      <c r="J42" s="167"/>
      <c r="K42" s="9"/>
      <c r="L42" s="9"/>
      <c r="M42" s="9"/>
      <c r="N42" s="164"/>
      <c r="O42" s="272"/>
      <c r="P42" s="272"/>
      <c r="Q42" s="1512"/>
      <c r="R42" s="167"/>
      <c r="S42" s="272"/>
      <c r="T42" s="272"/>
      <c r="U42" s="1512"/>
      <c r="V42" s="167"/>
      <c r="W42" s="272"/>
      <c r="X42" s="272"/>
      <c r="Y42" s="1512"/>
      <c r="Z42" s="167"/>
      <c r="AA42" s="177"/>
      <c r="AB42" s="1098"/>
      <c r="AC42" s="217"/>
      <c r="AD42" s="1098"/>
      <c r="AE42" s="217"/>
      <c r="AF42" s="1098"/>
      <c r="AG42" s="164"/>
      <c r="AH42" s="1216"/>
      <c r="AI42" s="153"/>
      <c r="AJ42" s="167"/>
      <c r="AK42" s="167"/>
      <c r="AL42" s="167"/>
      <c r="AM42" s="167"/>
      <c r="AN42" s="167"/>
      <c r="AO42" s="167"/>
      <c r="AP42" s="167"/>
      <c r="AQ42" s="167"/>
      <c r="AR42" s="167"/>
      <c r="AS42" s="290"/>
      <c r="AT42" s="595"/>
      <c r="AU42" s="290"/>
      <c r="AV42" s="595"/>
      <c r="AW42" s="167"/>
      <c r="AX42" s="164"/>
      <c r="AY42" s="300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86"/>
      <c r="BM42" s="153"/>
      <c r="BN42" s="148"/>
      <c r="BO42" s="167"/>
      <c r="BP42" s="373"/>
      <c r="BQ42" s="153"/>
      <c r="BR42" s="148"/>
      <c r="BS42" s="167"/>
      <c r="BT42" s="167"/>
      <c r="BU42" s="167"/>
      <c r="BV42" s="167"/>
      <c r="BW42" s="167"/>
    </row>
    <row r="43" spans="2:75" ht="12.75" customHeight="1">
      <c r="B43" s="530" t="s">
        <v>17</v>
      </c>
      <c r="C43" s="361" t="s">
        <v>105</v>
      </c>
      <c r="D43" s="683">
        <v>200</v>
      </c>
      <c r="E43" s="167"/>
      <c r="F43" s="875" t="s">
        <v>425</v>
      </c>
      <c r="G43" s="531" t="s">
        <v>426</v>
      </c>
      <c r="H43" s="478">
        <v>15</v>
      </c>
      <c r="I43" s="167"/>
      <c r="J43" s="167"/>
      <c r="K43" s="9"/>
      <c r="L43" s="9"/>
      <c r="M43" s="9"/>
      <c r="N43" s="164"/>
      <c r="O43" s="217"/>
      <c r="P43" s="1511"/>
      <c r="Q43" s="1513"/>
      <c r="R43" s="167"/>
      <c r="S43" s="217"/>
      <c r="T43" s="1527"/>
      <c r="U43" s="1525"/>
      <c r="V43" s="167"/>
      <c r="W43" s="153"/>
      <c r="X43" s="1528"/>
      <c r="Y43" s="1525"/>
      <c r="Z43" s="167"/>
      <c r="AA43" s="177"/>
      <c r="AB43" s="1098"/>
      <c r="AC43" s="217"/>
      <c r="AD43" s="167"/>
      <c r="AE43" s="217"/>
      <c r="AF43" s="167"/>
      <c r="AG43" s="164"/>
      <c r="AH43" s="1216"/>
      <c r="AI43" s="164"/>
      <c r="AJ43" s="167"/>
      <c r="AK43" s="167"/>
      <c r="AL43" s="167"/>
      <c r="AM43" s="167"/>
      <c r="AN43" s="167"/>
      <c r="AO43" s="167"/>
      <c r="AP43" s="167"/>
      <c r="AQ43" s="167"/>
      <c r="AR43" s="153"/>
      <c r="AS43" s="148"/>
      <c r="AT43" s="266"/>
      <c r="AU43" s="1322"/>
      <c r="AV43" s="596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86"/>
      <c r="BM43" s="153"/>
      <c r="BN43" s="137"/>
      <c r="BO43" s="167"/>
      <c r="BP43" s="187"/>
      <c r="BQ43" s="153"/>
      <c r="BR43" s="148"/>
      <c r="BS43" s="167"/>
      <c r="BT43" s="167"/>
      <c r="BU43" s="167"/>
      <c r="BV43" s="167"/>
      <c r="BW43" s="167"/>
    </row>
    <row r="44" spans="2:75" ht="13.5" customHeight="1">
      <c r="B44" s="152" t="s">
        <v>10</v>
      </c>
      <c r="C44" s="150" t="s">
        <v>11</v>
      </c>
      <c r="D44" s="479">
        <v>30</v>
      </c>
      <c r="E44" s="260"/>
      <c r="F44" s="530" t="s">
        <v>127</v>
      </c>
      <c r="G44" s="531" t="s">
        <v>642</v>
      </c>
      <c r="H44" s="478">
        <v>200</v>
      </c>
      <c r="I44" s="167"/>
      <c r="J44" s="167"/>
      <c r="K44" s="9"/>
      <c r="L44" s="9"/>
      <c r="M44" s="9"/>
      <c r="N44" s="164"/>
      <c r="O44" s="217"/>
      <c r="P44" s="1511"/>
      <c r="Q44" s="1098"/>
      <c r="R44" s="167"/>
      <c r="S44" s="217"/>
      <c r="T44" s="1527"/>
      <c r="U44" s="1525"/>
      <c r="V44" s="167"/>
      <c r="W44" s="153"/>
      <c r="X44" s="679"/>
      <c r="Y44" s="1518"/>
      <c r="Z44" s="167"/>
      <c r="AA44" s="1241"/>
      <c r="AB44" s="1099"/>
      <c r="AC44" s="217"/>
      <c r="AD44" s="167"/>
      <c r="AE44" s="217"/>
      <c r="AF44" s="1098"/>
      <c r="AG44" s="164"/>
      <c r="AH44" s="1216"/>
      <c r="AI44" s="164"/>
      <c r="AJ44" s="167"/>
      <c r="AK44" s="167"/>
      <c r="AL44" s="167"/>
      <c r="AM44" s="167"/>
      <c r="AN44" s="167"/>
      <c r="AO44" s="167"/>
      <c r="AP44" s="167"/>
      <c r="AQ44" s="167"/>
      <c r="AR44" s="153"/>
      <c r="AS44" s="148"/>
      <c r="AT44" s="266"/>
      <c r="AU44" s="1322"/>
      <c r="AV44" s="59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86"/>
      <c r="BM44" s="153"/>
      <c r="BN44" s="137"/>
      <c r="BO44" s="167"/>
      <c r="BP44" s="187"/>
      <c r="BQ44" s="153"/>
      <c r="BR44" s="148"/>
      <c r="BS44" s="167"/>
      <c r="BT44" s="167"/>
      <c r="BU44" s="167"/>
      <c r="BV44" s="167"/>
      <c r="BW44" s="167"/>
    </row>
    <row r="45" spans="2:75" ht="13.5" customHeight="1">
      <c r="B45" s="530" t="s">
        <v>10</v>
      </c>
      <c r="C45" s="531" t="s">
        <v>510</v>
      </c>
      <c r="D45" s="478">
        <v>20</v>
      </c>
      <c r="E45" s="289"/>
      <c r="F45" s="580" t="s">
        <v>10</v>
      </c>
      <c r="G45" s="531" t="s">
        <v>11</v>
      </c>
      <c r="H45" s="478">
        <v>50</v>
      </c>
      <c r="I45" s="290"/>
      <c r="J45" s="284"/>
      <c r="K45" s="9"/>
      <c r="L45" s="9"/>
      <c r="M45" s="9"/>
      <c r="N45" s="164"/>
      <c r="O45" s="217"/>
      <c r="P45" s="1511"/>
      <c r="Q45" s="1098"/>
      <c r="R45" s="167"/>
      <c r="S45" s="1503"/>
      <c r="T45" s="1529"/>
      <c r="U45" s="1525"/>
      <c r="V45" s="167"/>
      <c r="W45" s="1241"/>
      <c r="X45" s="565"/>
      <c r="Y45" s="1101"/>
      <c r="Z45" s="167"/>
      <c r="AA45" s="1241"/>
      <c r="AB45" s="1100"/>
      <c r="AC45" s="217"/>
      <c r="AD45" s="1098"/>
      <c r="AE45" s="217"/>
      <c r="AF45" s="167"/>
      <c r="AG45" s="153"/>
      <c r="AH45" s="1216"/>
      <c r="AI45" s="164"/>
      <c r="AJ45" s="167"/>
      <c r="AK45" s="167"/>
      <c r="AL45" s="167"/>
      <c r="AM45" s="167"/>
      <c r="AN45" s="167"/>
      <c r="AO45" s="167"/>
      <c r="AP45" s="167"/>
      <c r="AQ45" s="167"/>
      <c r="AR45" s="153"/>
      <c r="AS45" s="1370"/>
      <c r="AT45" s="497"/>
      <c r="AU45" s="1322"/>
      <c r="AV45" s="59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86"/>
      <c r="BM45" s="153"/>
      <c r="BN45" s="137"/>
      <c r="BO45" s="167"/>
      <c r="BP45" s="167"/>
      <c r="BQ45" s="185"/>
      <c r="BR45" s="167"/>
      <c r="BS45" s="167"/>
      <c r="BT45" s="167"/>
      <c r="BU45" s="167"/>
      <c r="BV45" s="167"/>
      <c r="BW45" s="167"/>
    </row>
    <row r="46" spans="2:75" ht="13.5" customHeight="1" thickBot="1">
      <c r="B46" s="492" t="s">
        <v>689</v>
      </c>
      <c r="C46" s="1547" t="s">
        <v>612</v>
      </c>
      <c r="D46" s="1546">
        <v>100</v>
      </c>
      <c r="E46" s="153"/>
      <c r="F46" s="580" t="s">
        <v>10</v>
      </c>
      <c r="G46" s="531" t="s">
        <v>510</v>
      </c>
      <c r="H46" s="478">
        <v>20</v>
      </c>
      <c r="I46" s="166"/>
      <c r="J46" s="446"/>
      <c r="K46" s="9"/>
      <c r="L46" s="9"/>
      <c r="M46" s="9"/>
      <c r="N46" s="164"/>
      <c r="O46" s="217"/>
      <c r="P46" s="1511"/>
      <c r="Q46" s="1525"/>
      <c r="R46" s="167"/>
      <c r="S46" s="217"/>
      <c r="T46" s="1527"/>
      <c r="U46" s="1525"/>
      <c r="V46" s="167"/>
      <c r="W46" s="1241"/>
      <c r="X46" s="565"/>
      <c r="Y46" s="1099"/>
      <c r="Z46" s="167"/>
      <c r="AA46" s="177"/>
      <c r="AB46" s="1099"/>
      <c r="AC46" s="217"/>
      <c r="AD46" s="1098"/>
      <c r="AE46" s="217"/>
      <c r="AF46" s="167"/>
      <c r="AG46" s="153"/>
      <c r="AH46" s="1216"/>
      <c r="AI46" s="167"/>
      <c r="AJ46" s="167"/>
      <c r="AK46" s="167"/>
      <c r="AL46" s="167"/>
      <c r="AM46" s="167"/>
      <c r="AN46" s="167"/>
      <c r="AO46" s="167"/>
      <c r="AP46" s="167"/>
      <c r="AQ46" s="167"/>
      <c r="AR46" s="153"/>
      <c r="AS46" s="405"/>
      <c r="AT46" s="446"/>
      <c r="AU46" s="1322"/>
      <c r="AV46" s="59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90"/>
      <c r="BM46" s="153"/>
      <c r="BN46" s="137"/>
      <c r="BO46" s="167"/>
      <c r="BP46" s="167"/>
      <c r="BQ46" s="185"/>
      <c r="BR46" s="167"/>
      <c r="BS46" s="167"/>
      <c r="BT46" s="167"/>
      <c r="BU46" s="167"/>
      <c r="BV46" s="167"/>
      <c r="BW46" s="167"/>
    </row>
    <row r="47" spans="2:75" ht="15" thickBot="1">
      <c r="E47" s="153"/>
      <c r="F47" s="492" t="s">
        <v>688</v>
      </c>
      <c r="G47" s="1547" t="s">
        <v>324</v>
      </c>
      <c r="H47" s="1546">
        <v>100</v>
      </c>
      <c r="I47" s="166"/>
      <c r="J47" s="229"/>
      <c r="K47" s="167"/>
      <c r="L47" s="185"/>
      <c r="M47" s="167"/>
      <c r="N47" s="167"/>
      <c r="O47" s="217"/>
      <c r="P47" s="1511"/>
      <c r="Q47" s="1120"/>
      <c r="R47" s="167"/>
      <c r="S47" s="217"/>
      <c r="T47" s="1511"/>
      <c r="U47" s="1098"/>
      <c r="V47" s="167"/>
      <c r="W47" s="217"/>
      <c r="X47" s="1242"/>
      <c r="Y47" s="465"/>
      <c r="Z47" s="167"/>
      <c r="AA47" s="1241"/>
      <c r="AB47" s="1099"/>
      <c r="AC47" s="153"/>
      <c r="AD47" s="1525"/>
      <c r="AE47" s="217"/>
      <c r="AF47" s="1098"/>
      <c r="AG47" s="153"/>
      <c r="AH47" s="1216"/>
      <c r="AI47" s="153"/>
      <c r="AJ47" s="167"/>
      <c r="AK47" s="167"/>
      <c r="AL47" s="167"/>
      <c r="AM47" s="167"/>
      <c r="AN47" s="167"/>
      <c r="AO47" s="167"/>
      <c r="AP47" s="167"/>
      <c r="AQ47" s="167"/>
      <c r="AR47" s="153"/>
      <c r="AS47" s="148"/>
      <c r="AT47" s="266"/>
      <c r="AU47" s="1322"/>
      <c r="AV47" s="59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</row>
    <row r="48" spans="2:75">
      <c r="E48" s="153"/>
      <c r="F48" s="167"/>
      <c r="G48" s="167"/>
      <c r="H48" s="167"/>
      <c r="I48" s="167"/>
      <c r="J48" s="167"/>
      <c r="K48" s="167"/>
      <c r="L48" s="185"/>
      <c r="M48" s="167"/>
      <c r="N48" s="167"/>
      <c r="O48" s="217"/>
      <c r="P48" s="1530"/>
      <c r="Q48" s="1098"/>
      <c r="R48" s="167"/>
      <c r="S48" s="217"/>
      <c r="T48" s="565"/>
      <c r="U48" s="1105"/>
      <c r="V48" s="167"/>
      <c r="W48" s="167"/>
      <c r="X48" s="167"/>
      <c r="Y48" s="167"/>
      <c r="Z48" s="167"/>
      <c r="AA48" s="1241"/>
      <c r="AB48" s="1101"/>
      <c r="AC48" s="217"/>
      <c r="AD48" s="1098"/>
      <c r="AE48" s="217"/>
      <c r="AF48" s="167"/>
      <c r="AG48" s="153"/>
      <c r="AH48" s="1216"/>
      <c r="AI48" s="164"/>
      <c r="AJ48" s="167"/>
      <c r="AK48" s="167"/>
      <c r="AL48" s="167"/>
      <c r="AM48" s="167"/>
      <c r="AN48" s="167"/>
      <c r="AO48" s="167"/>
      <c r="AP48" s="167"/>
      <c r="AQ48" s="167"/>
      <c r="AR48" s="153"/>
      <c r="AS48" s="166"/>
      <c r="AT48" s="574"/>
      <c r="AU48" s="1322"/>
      <c r="AV48" s="59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485"/>
      <c r="BN48" s="167"/>
      <c r="BO48" s="167"/>
      <c r="BP48" s="167"/>
      <c r="BQ48" s="485"/>
      <c r="BR48" s="167"/>
      <c r="BS48" s="167"/>
      <c r="BT48" s="167"/>
      <c r="BU48" s="167"/>
      <c r="BV48" s="167"/>
      <c r="BW48" s="167"/>
    </row>
    <row r="49" spans="2:75" ht="14.25" customHeight="1">
      <c r="E49" s="153"/>
      <c r="F49" s="167"/>
      <c r="G49" s="167"/>
      <c r="H49" s="167"/>
      <c r="I49" s="167"/>
      <c r="J49" s="167"/>
      <c r="K49" s="167"/>
      <c r="L49" s="185"/>
      <c r="M49" s="167"/>
      <c r="N49" s="167"/>
      <c r="O49" s="217"/>
      <c r="P49" s="1303"/>
      <c r="Q49" s="1105"/>
      <c r="R49" s="167"/>
      <c r="S49" s="217"/>
      <c r="T49" s="565"/>
      <c r="U49" s="1105"/>
      <c r="V49" s="167"/>
      <c r="W49" s="167"/>
      <c r="X49" s="565"/>
      <c r="Y49" s="1215"/>
      <c r="Z49" s="167"/>
      <c r="AA49" s="1241"/>
      <c r="AB49" s="1101"/>
      <c r="AC49" s="217"/>
      <c r="AD49" s="167"/>
      <c r="AE49" s="217"/>
      <c r="AF49" s="167"/>
      <c r="AG49" s="153"/>
      <c r="AH49" s="1216"/>
      <c r="AI49" s="164"/>
      <c r="AJ49" s="167"/>
      <c r="AK49" s="167"/>
      <c r="AL49" s="167"/>
      <c r="AM49" s="167"/>
      <c r="AN49" s="167"/>
      <c r="AO49" s="167"/>
      <c r="AP49" s="167"/>
      <c r="AQ49" s="167"/>
      <c r="AR49" s="153"/>
      <c r="AS49" s="166"/>
      <c r="AT49" s="446"/>
      <c r="AU49" s="1322"/>
      <c r="AV49" s="59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</row>
    <row r="50" spans="2:75" ht="12" customHeight="1">
      <c r="E50" s="153"/>
      <c r="F50" s="167"/>
      <c r="G50" s="167"/>
      <c r="H50" s="167"/>
      <c r="I50" s="167"/>
      <c r="J50" s="167"/>
      <c r="K50" s="167"/>
      <c r="L50" s="185"/>
      <c r="M50" s="167"/>
      <c r="N50" s="167"/>
      <c r="O50" s="217"/>
      <c r="P50" s="1506"/>
      <c r="Q50" s="1240"/>
      <c r="R50" s="167"/>
      <c r="S50" s="170"/>
      <c r="T50" s="164"/>
      <c r="U50" s="1216"/>
      <c r="V50" s="167"/>
      <c r="W50" s="167"/>
      <c r="X50" s="167"/>
      <c r="Y50" s="167"/>
      <c r="Z50" s="167"/>
      <c r="AA50" s="1241"/>
      <c r="AB50" s="1101"/>
      <c r="AC50" s="178"/>
      <c r="AD50" s="1098"/>
      <c r="AE50" s="217"/>
      <c r="AF50" s="1518"/>
      <c r="AG50" s="153"/>
      <c r="AH50" s="1216"/>
      <c r="AI50" s="164"/>
      <c r="AJ50" s="167"/>
      <c r="AK50" s="167"/>
      <c r="AL50" s="167"/>
      <c r="AM50" s="167"/>
      <c r="AN50" s="167"/>
      <c r="AO50" s="167"/>
      <c r="AP50" s="167"/>
      <c r="AQ50" s="167"/>
      <c r="AR50" s="164"/>
      <c r="AS50" s="166"/>
      <c r="AT50" s="446"/>
      <c r="AU50" s="1322"/>
      <c r="AV50" s="59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292"/>
      <c r="BQ50" s="185"/>
      <c r="BR50" s="167"/>
      <c r="BS50" s="167"/>
      <c r="BT50" s="167"/>
      <c r="BU50" s="167"/>
      <c r="BV50" s="167"/>
      <c r="BW50" s="167"/>
    </row>
    <row r="51" spans="2:75" ht="13.5" customHeight="1">
      <c r="B51" s="9"/>
      <c r="C51" s="185"/>
      <c r="D51" s="9"/>
      <c r="E51" s="153"/>
      <c r="F51" s="167"/>
      <c r="G51" s="167"/>
      <c r="H51" s="167"/>
      <c r="I51" s="290"/>
      <c r="J51" s="284"/>
      <c r="K51" s="167"/>
      <c r="L51" s="185"/>
      <c r="M51" s="167"/>
      <c r="N51" s="167"/>
      <c r="O51" s="217"/>
      <c r="P51" s="1506"/>
      <c r="Q51" s="1504"/>
      <c r="R51" s="167"/>
      <c r="S51" s="167"/>
      <c r="T51" s="167"/>
      <c r="U51" s="167"/>
      <c r="V51" s="167"/>
      <c r="W51" s="167"/>
      <c r="X51" s="167"/>
      <c r="Y51" s="167"/>
      <c r="Z51" s="167"/>
      <c r="AA51" s="1241"/>
      <c r="AB51" s="1099"/>
      <c r="AC51" s="217"/>
      <c r="AD51" s="1098"/>
      <c r="AE51" s="217"/>
      <c r="AF51" s="167"/>
      <c r="AG51" s="153"/>
      <c r="AH51" s="1216"/>
      <c r="AI51" s="164"/>
      <c r="AJ51" s="167"/>
      <c r="AK51" s="167"/>
      <c r="AL51" s="167"/>
      <c r="AM51" s="167"/>
      <c r="AN51" s="167"/>
      <c r="AO51" s="167"/>
      <c r="AP51" s="167"/>
      <c r="AQ51" s="167"/>
      <c r="AR51" s="164"/>
      <c r="AS51" s="166"/>
      <c r="AT51" s="446"/>
      <c r="AU51" s="1322"/>
      <c r="AV51" s="59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85"/>
      <c r="BN51" s="167"/>
      <c r="BO51" s="167"/>
      <c r="BP51" s="167"/>
      <c r="BQ51" s="185"/>
      <c r="BR51" s="167"/>
      <c r="BS51" s="167"/>
      <c r="BT51" s="167"/>
      <c r="BU51" s="167"/>
      <c r="BV51" s="167"/>
      <c r="BW51" s="167"/>
    </row>
    <row r="52" spans="2:75" ht="12" customHeight="1">
      <c r="B52" s="167"/>
      <c r="C52" s="185"/>
      <c r="D52" s="167"/>
      <c r="E52" s="167"/>
      <c r="F52" s="167"/>
      <c r="G52" s="167"/>
      <c r="H52" s="167"/>
      <c r="I52" s="148"/>
      <c r="J52" s="266"/>
      <c r="K52" s="167"/>
      <c r="L52" s="185"/>
      <c r="M52" s="167"/>
      <c r="N52" s="167"/>
      <c r="O52" s="217"/>
      <c r="P52" s="565"/>
      <c r="Q52" s="1105"/>
      <c r="R52" s="167"/>
      <c r="S52" s="167"/>
      <c r="T52" s="167"/>
      <c r="U52" s="167"/>
      <c r="V52" s="167"/>
      <c r="W52" s="167"/>
      <c r="X52" s="167"/>
      <c r="Y52" s="167"/>
      <c r="Z52" s="167"/>
      <c r="AA52" s="1241"/>
      <c r="AB52" s="1096"/>
      <c r="AC52" s="292"/>
      <c r="AD52" s="1103"/>
      <c r="AE52" s="217"/>
      <c r="AF52" s="1098"/>
      <c r="AG52" s="153"/>
      <c r="AH52" s="1216"/>
      <c r="AI52" s="167"/>
      <c r="AJ52" s="167"/>
      <c r="AK52" s="167"/>
      <c r="AL52" s="167"/>
      <c r="AM52" s="167"/>
      <c r="AN52" s="167"/>
      <c r="AO52" s="167"/>
      <c r="AP52" s="167"/>
      <c r="AQ52" s="167"/>
      <c r="AR52" s="164"/>
      <c r="AS52" s="166"/>
      <c r="AT52" s="229"/>
      <c r="AU52" s="1322"/>
      <c r="AV52" s="59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311"/>
      <c r="BM52" s="311"/>
      <c r="BN52" s="486"/>
      <c r="BO52" s="167"/>
      <c r="BP52" s="311"/>
      <c r="BQ52" s="185"/>
      <c r="BR52" s="167"/>
      <c r="BS52" s="167"/>
      <c r="BT52" s="167"/>
      <c r="BU52" s="167"/>
      <c r="BV52" s="167"/>
      <c r="BW52" s="167"/>
    </row>
    <row r="53" spans="2:75" ht="12" customHeight="1">
      <c r="C53" s="213"/>
      <c r="E53" s="167"/>
      <c r="F53" s="167"/>
      <c r="G53" s="185"/>
      <c r="H53" s="167"/>
      <c r="I53" s="167"/>
      <c r="J53" s="167"/>
      <c r="K53" s="167"/>
      <c r="L53" s="185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241"/>
      <c r="AB53" s="1102"/>
      <c r="AC53" s="217"/>
      <c r="AD53" s="1098"/>
      <c r="AE53" s="217"/>
      <c r="AF53" s="1098"/>
      <c r="AG53" s="222"/>
      <c r="AH53" s="1216"/>
      <c r="AI53" s="167"/>
      <c r="AJ53" s="167"/>
      <c r="AK53" s="167"/>
      <c r="AL53" s="167"/>
      <c r="AM53" s="167"/>
      <c r="AN53" s="167"/>
      <c r="AO53" s="167"/>
      <c r="AP53" s="167"/>
      <c r="AQ53" s="167"/>
      <c r="AR53" s="299"/>
      <c r="AS53" s="299"/>
      <c r="AT53" s="1522"/>
      <c r="AU53" s="565"/>
      <c r="AV53" s="59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85"/>
      <c r="BN53" s="167"/>
      <c r="BO53" s="167"/>
      <c r="BP53" s="186"/>
      <c r="BQ53" s="153"/>
      <c r="BR53" s="148"/>
      <c r="BS53" s="167"/>
      <c r="BT53" s="167"/>
      <c r="BU53" s="167"/>
      <c r="BV53" s="167"/>
      <c r="BW53" s="167"/>
    </row>
    <row r="54" spans="2:75" ht="13.5" customHeight="1">
      <c r="C54" s="213"/>
      <c r="E54" s="167"/>
      <c r="F54" s="167"/>
      <c r="G54" s="185"/>
      <c r="H54" s="167"/>
      <c r="I54" s="167"/>
      <c r="J54" s="167"/>
      <c r="K54" s="167"/>
      <c r="L54" s="185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241"/>
      <c r="AB54" s="1096"/>
      <c r="AC54" s="217"/>
      <c r="AD54" s="1098"/>
      <c r="AE54" s="217"/>
      <c r="AF54" s="1098"/>
      <c r="AG54" s="167"/>
      <c r="AH54" s="1216"/>
      <c r="AI54" s="186"/>
      <c r="AJ54" s="167"/>
      <c r="AK54" s="167"/>
      <c r="AL54" s="167"/>
      <c r="AM54" s="167"/>
      <c r="AN54" s="167"/>
      <c r="AO54" s="167"/>
      <c r="AP54" s="167"/>
      <c r="AQ54" s="167"/>
      <c r="AR54" s="299"/>
      <c r="AS54" s="299"/>
      <c r="AT54" s="1522"/>
      <c r="AU54" s="565"/>
      <c r="AV54" s="59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85"/>
      <c r="BN54" s="167"/>
      <c r="BO54" s="167"/>
      <c r="BP54" s="186"/>
      <c r="BQ54" s="217"/>
      <c r="BR54" s="148"/>
      <c r="BS54" s="167"/>
      <c r="BT54" s="167"/>
      <c r="BU54" s="167"/>
      <c r="BV54" s="167"/>
      <c r="BW54" s="167"/>
    </row>
    <row r="55" spans="2:75" ht="13.5" customHeight="1">
      <c r="C55" s="213"/>
      <c r="E55" s="167"/>
      <c r="F55" s="167"/>
      <c r="G55" s="185"/>
      <c r="H55" s="167"/>
      <c r="I55" s="167"/>
      <c r="J55" s="167"/>
      <c r="K55" s="167"/>
      <c r="L55" s="185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241"/>
      <c r="AB55" s="1096"/>
      <c r="AC55" s="217"/>
      <c r="AD55" s="1098"/>
      <c r="AE55" s="217"/>
      <c r="AF55" s="1098"/>
      <c r="AG55" s="153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299"/>
      <c r="AS55" s="299"/>
      <c r="AT55" s="1522"/>
      <c r="AU55" s="565"/>
      <c r="AV55" s="59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85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</row>
    <row r="56" spans="2:75" ht="14.25" customHeight="1">
      <c r="C56" s="213"/>
      <c r="E56" s="167"/>
      <c r="F56" s="167"/>
      <c r="G56" s="185"/>
      <c r="H56" s="167"/>
      <c r="I56" s="167"/>
      <c r="J56" s="167"/>
      <c r="K56" s="167"/>
      <c r="L56" s="185"/>
      <c r="M56" s="167"/>
      <c r="N56" s="167"/>
      <c r="O56" s="167"/>
      <c r="P56" s="167"/>
      <c r="Q56" s="167"/>
      <c r="R56" s="674"/>
      <c r="S56" s="167"/>
      <c r="T56" s="311"/>
      <c r="U56" s="311"/>
      <c r="V56" s="238"/>
      <c r="W56" s="239"/>
      <c r="X56" s="167"/>
      <c r="Y56" s="167"/>
      <c r="Z56" s="167"/>
      <c r="AA56" s="1531"/>
      <c r="AB56" s="1098"/>
      <c r="AC56" s="217"/>
      <c r="AD56" s="167"/>
      <c r="AE56" s="217"/>
      <c r="AF56" s="1098"/>
      <c r="AG56" s="167"/>
      <c r="AH56" s="1216"/>
      <c r="AI56" s="186"/>
      <c r="AJ56" s="167"/>
      <c r="AK56" s="167"/>
      <c r="AL56" s="167"/>
      <c r="AM56" s="167"/>
      <c r="AN56" s="167"/>
      <c r="AO56" s="167"/>
      <c r="AP56" s="167"/>
      <c r="AQ56" s="167"/>
      <c r="AR56" s="299"/>
      <c r="AS56" s="299"/>
      <c r="AT56" s="1522"/>
      <c r="AU56" s="565"/>
      <c r="AV56" s="59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85"/>
      <c r="BN56" s="167"/>
      <c r="BO56" s="167"/>
      <c r="BP56" s="167"/>
      <c r="BQ56" s="167"/>
      <c r="BR56" s="167"/>
      <c r="BS56" s="167"/>
      <c r="BT56" s="167"/>
      <c r="BU56" s="167"/>
      <c r="BV56" s="167"/>
      <c r="BW56" s="167"/>
    </row>
    <row r="57" spans="2:75" ht="13.5" customHeight="1">
      <c r="C57" s="213"/>
      <c r="E57" s="167"/>
      <c r="F57" s="167"/>
      <c r="G57" s="185"/>
      <c r="H57" s="167"/>
      <c r="I57" s="167"/>
      <c r="J57" s="167"/>
      <c r="K57" s="167"/>
      <c r="L57" s="185"/>
      <c r="M57" s="167"/>
      <c r="N57" s="167"/>
      <c r="O57" s="311"/>
      <c r="P57" s="167"/>
      <c r="Q57" s="167"/>
      <c r="R57" s="167"/>
      <c r="S57" s="167"/>
      <c r="T57" s="167"/>
      <c r="U57" s="164"/>
      <c r="V57" s="262"/>
      <c r="W57" s="153"/>
      <c r="X57" s="167"/>
      <c r="Y57" s="167"/>
      <c r="Z57" s="167"/>
      <c r="AA57" s="153"/>
      <c r="AB57" s="1096"/>
      <c r="AC57" s="167"/>
      <c r="AD57" s="1098"/>
      <c r="AE57" s="217"/>
      <c r="AF57" s="1103"/>
      <c r="AG57" s="167"/>
      <c r="AH57" s="1216"/>
      <c r="AI57" s="167"/>
      <c r="AJ57" s="167"/>
      <c r="AK57" s="167"/>
      <c r="AL57" s="167"/>
      <c r="AM57" s="167"/>
      <c r="AN57" s="167"/>
      <c r="AO57" s="167"/>
      <c r="AP57" s="167"/>
      <c r="AQ57" s="167"/>
      <c r="AR57" s="299"/>
      <c r="AS57" s="299"/>
      <c r="AT57" s="1522"/>
      <c r="AU57" s="565"/>
      <c r="AV57" s="59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</row>
    <row r="58" spans="2:75" ht="13.5" customHeight="1">
      <c r="C58" s="213"/>
      <c r="E58" s="167"/>
      <c r="F58" s="167"/>
      <c r="G58" s="185"/>
      <c r="H58" s="167"/>
      <c r="I58" s="167"/>
      <c r="J58" s="167"/>
      <c r="K58" s="167"/>
      <c r="L58" s="185"/>
      <c r="M58" s="167"/>
      <c r="N58" s="167"/>
      <c r="O58" s="262"/>
      <c r="P58" s="167"/>
      <c r="Q58" s="403"/>
      <c r="R58" s="167"/>
      <c r="S58" s="167"/>
      <c r="T58" s="137"/>
      <c r="U58" s="674"/>
      <c r="V58" s="167"/>
      <c r="W58" s="262"/>
      <c r="X58" s="167"/>
      <c r="Y58" s="167"/>
      <c r="Z58" s="167"/>
      <c r="AA58" s="153"/>
      <c r="AB58" s="1103"/>
      <c r="AC58" s="217"/>
      <c r="AD58" s="167"/>
      <c r="AE58" s="153"/>
      <c r="AF58" s="1096"/>
      <c r="AG58" s="167"/>
      <c r="AH58" s="1216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299"/>
      <c r="AT58" s="1522"/>
      <c r="AU58" s="565"/>
      <c r="AV58" s="59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485"/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</row>
    <row r="59" spans="2:75" ht="17.25" customHeight="1">
      <c r="C59" s="213"/>
      <c r="E59" s="167"/>
      <c r="F59" s="167"/>
      <c r="G59" s="185"/>
      <c r="H59" s="167"/>
      <c r="I59" s="167"/>
      <c r="J59" s="167"/>
      <c r="K59" s="290"/>
      <c r="L59" s="185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520"/>
      <c r="AB59" s="1098"/>
      <c r="AC59" s="1502"/>
      <c r="AD59" s="1098"/>
      <c r="AE59" s="167"/>
      <c r="AF59" s="1098"/>
      <c r="AG59" s="167"/>
      <c r="AH59" s="1216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7"/>
      <c r="BQ59" s="167"/>
      <c r="BR59" s="167"/>
      <c r="BS59" s="167"/>
      <c r="BT59" s="167"/>
      <c r="BU59" s="167"/>
      <c r="BV59" s="167"/>
      <c r="BW59" s="167"/>
    </row>
    <row r="60" spans="2:75" ht="13.5" customHeight="1">
      <c r="C60" s="213"/>
      <c r="E60" s="167"/>
      <c r="F60" s="167"/>
      <c r="G60" s="185"/>
      <c r="H60" s="167"/>
      <c r="I60" s="167"/>
      <c r="J60" s="167"/>
      <c r="K60" s="167"/>
      <c r="L60" s="485"/>
      <c r="M60" s="167"/>
      <c r="N60" s="167"/>
      <c r="O60" s="300"/>
      <c r="P60" s="167"/>
      <c r="Q60" s="167"/>
      <c r="R60" s="167"/>
      <c r="S60" s="186"/>
      <c r="T60" s="167"/>
      <c r="U60" s="167"/>
      <c r="V60" s="167"/>
      <c r="W60" s="167"/>
      <c r="X60" s="167"/>
      <c r="Y60" s="153"/>
      <c r="Z60" s="167"/>
      <c r="AA60" s="250"/>
      <c r="AB60" s="1098"/>
      <c r="AC60" s="167"/>
      <c r="AD60" s="1106"/>
      <c r="AE60" s="280"/>
      <c r="AF60" s="1098"/>
      <c r="AG60" s="137"/>
      <c r="AH60" s="1216"/>
      <c r="AI60" s="167"/>
      <c r="AJ60" s="186"/>
      <c r="AK60" s="153"/>
      <c r="AL60" s="13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85"/>
      <c r="BN60" s="167"/>
      <c r="BO60" s="167"/>
      <c r="BP60" s="167"/>
      <c r="BQ60" s="167"/>
      <c r="BR60" s="167"/>
      <c r="BS60" s="167"/>
      <c r="BT60" s="167"/>
      <c r="BU60" s="167"/>
      <c r="BV60" s="167"/>
      <c r="BW60" s="167"/>
    </row>
    <row r="61" spans="2:75" ht="15" customHeight="1">
      <c r="C61" s="716"/>
      <c r="E61" s="167"/>
      <c r="F61" s="167"/>
      <c r="G61" s="185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300"/>
      <c r="AB61" s="1098"/>
      <c r="AC61" s="217"/>
      <c r="AD61" s="167"/>
      <c r="AE61" s="153"/>
      <c r="AF61" s="1098"/>
      <c r="AG61" s="164"/>
      <c r="AH61" s="1216"/>
      <c r="AI61" s="167"/>
      <c r="AJ61" s="186"/>
      <c r="AK61" s="177"/>
      <c r="AL61" s="546"/>
      <c r="AM61" s="167"/>
      <c r="AN61" s="167"/>
      <c r="AO61" s="167"/>
      <c r="AP61" s="167"/>
      <c r="AQ61" s="262"/>
      <c r="AR61" s="167"/>
      <c r="AS61" s="167"/>
      <c r="AT61" s="167"/>
      <c r="AU61" s="189"/>
      <c r="AV61" s="167"/>
      <c r="AW61" s="300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85"/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</row>
    <row r="62" spans="2:75" ht="16.5" customHeight="1">
      <c r="B62" s="909" t="s">
        <v>203</v>
      </c>
      <c r="F62" s="209" t="s">
        <v>262</v>
      </c>
      <c r="I62" s="167"/>
      <c r="J62" s="167"/>
      <c r="K62" s="292"/>
      <c r="L62" s="185"/>
      <c r="M62" s="167"/>
      <c r="N62" s="167"/>
      <c r="O62" s="288"/>
      <c r="P62" s="1510"/>
      <c r="Q62" s="1510"/>
      <c r="R62" s="153"/>
      <c r="S62" s="167"/>
      <c r="T62" s="167"/>
      <c r="U62" s="167"/>
      <c r="V62" s="167"/>
      <c r="W62" s="167"/>
      <c r="X62" s="167"/>
      <c r="Y62" s="167"/>
      <c r="Z62" s="167"/>
      <c r="AA62" s="300"/>
      <c r="AB62" s="1098"/>
      <c r="AC62" s="217"/>
      <c r="AD62" s="167"/>
      <c r="AE62" s="153"/>
      <c r="AF62" s="1098"/>
      <c r="AG62" s="164"/>
      <c r="AH62" s="1216"/>
      <c r="AI62" s="167"/>
      <c r="AJ62" s="186"/>
      <c r="AK62" s="153"/>
      <c r="AL62" s="137"/>
      <c r="AM62" s="284"/>
      <c r="AN62" s="167"/>
      <c r="AO62" s="167"/>
      <c r="AP62" s="167"/>
      <c r="AQ62" s="290"/>
      <c r="AR62" s="595"/>
      <c r="AS62" s="290"/>
      <c r="AT62" s="595"/>
      <c r="AU62" s="167"/>
      <c r="AV62" s="164"/>
      <c r="AW62" s="300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311"/>
      <c r="BM62" s="185"/>
      <c r="BN62" s="167"/>
      <c r="BO62" s="167"/>
      <c r="BP62" s="167"/>
      <c r="BQ62" s="167"/>
      <c r="BR62" s="167"/>
      <c r="BS62" s="167"/>
      <c r="BT62" s="167"/>
      <c r="BU62" s="167"/>
      <c r="BV62" s="167"/>
      <c r="BW62" s="167"/>
    </row>
    <row r="63" spans="2:75" ht="13.5" customHeight="1">
      <c r="B63" s="12" t="s">
        <v>604</v>
      </c>
      <c r="G63" s="2"/>
      <c r="H63" s="2"/>
      <c r="I63" s="290"/>
      <c r="J63" s="284"/>
      <c r="K63" s="167"/>
      <c r="L63" s="185"/>
      <c r="M63" s="167"/>
      <c r="N63" s="167"/>
      <c r="O63" s="272"/>
      <c r="P63" s="272"/>
      <c r="Q63" s="1512"/>
      <c r="R63" s="167"/>
      <c r="S63" s="272"/>
      <c r="T63" s="272"/>
      <c r="U63" s="1512"/>
      <c r="V63" s="167"/>
      <c r="W63" s="272"/>
      <c r="X63" s="272"/>
      <c r="Y63" s="1512"/>
      <c r="Z63" s="167"/>
      <c r="AA63" s="1532"/>
      <c r="AB63" s="1099"/>
      <c r="AC63" s="217"/>
      <c r="AD63" s="1098"/>
      <c r="AE63" s="153"/>
      <c r="AF63" s="1098"/>
      <c r="AG63" s="164"/>
      <c r="AH63" s="1216"/>
      <c r="AI63" s="167"/>
      <c r="AJ63" s="186"/>
      <c r="AK63" s="153"/>
      <c r="AL63" s="137"/>
      <c r="AM63" s="167"/>
      <c r="AN63" s="167"/>
      <c r="AO63" s="167"/>
      <c r="AP63" s="153"/>
      <c r="AQ63" s="166"/>
      <c r="AR63" s="229"/>
      <c r="AS63" s="1322"/>
      <c r="AT63" s="596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281"/>
      <c r="BQ63" s="185"/>
      <c r="BR63" s="167"/>
      <c r="BS63" s="167"/>
      <c r="BT63" s="167"/>
      <c r="BU63" s="167"/>
      <c r="BV63" s="167"/>
      <c r="BW63" s="167"/>
    </row>
    <row r="64" spans="2:75" ht="14.25" customHeight="1">
      <c r="D64" t="s">
        <v>268</v>
      </c>
      <c r="E64" s="77">
        <v>0.35</v>
      </c>
      <c r="I64" s="148"/>
      <c r="J64" s="266"/>
      <c r="K64" s="311"/>
      <c r="L64" s="185"/>
      <c r="M64" s="167"/>
      <c r="N64" s="167"/>
      <c r="O64" s="217"/>
      <c r="P64" s="565"/>
      <c r="Q64" s="1098"/>
      <c r="R64" s="167"/>
      <c r="S64" s="217"/>
      <c r="T64" s="565"/>
      <c r="U64" s="1525"/>
      <c r="V64" s="167"/>
      <c r="W64" s="167"/>
      <c r="X64" s="167"/>
      <c r="Y64" s="167"/>
      <c r="Z64" s="167"/>
      <c r="AA64" s="1532"/>
      <c r="AB64" s="1100"/>
      <c r="AC64" s="217"/>
      <c r="AD64" s="1098"/>
      <c r="AE64" s="153"/>
      <c r="AF64" s="1525"/>
      <c r="AG64" s="153"/>
      <c r="AH64" s="1216"/>
      <c r="AI64" s="167"/>
      <c r="AJ64" s="186"/>
      <c r="AK64" s="153"/>
      <c r="AL64" s="137"/>
      <c r="AM64" s="266"/>
      <c r="AN64" s="167"/>
      <c r="AO64" s="260"/>
      <c r="AP64" s="153"/>
      <c r="AQ64" s="148"/>
      <c r="AR64" s="255"/>
      <c r="AS64" s="1322"/>
      <c r="AT64" s="59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7"/>
      <c r="BQ64" s="185"/>
      <c r="BR64" s="167"/>
      <c r="BS64" s="167"/>
      <c r="BT64" s="167"/>
      <c r="BU64" s="167"/>
      <c r="BV64" s="167"/>
      <c r="BW64" s="167"/>
    </row>
    <row r="65" spans="2:75" ht="13.5" customHeight="1">
      <c r="C65" s="236" t="s">
        <v>560</v>
      </c>
      <c r="E65" s="245"/>
      <c r="G65" s="236" t="s">
        <v>602</v>
      </c>
      <c r="H65" s="167"/>
      <c r="I65" s="166"/>
      <c r="J65" s="229"/>
      <c r="K65" s="186"/>
      <c r="L65" s="153"/>
      <c r="M65" s="148"/>
      <c r="N65" s="167"/>
      <c r="O65" s="217"/>
      <c r="P65" s="565"/>
      <c r="Q65" s="1513"/>
      <c r="R65" s="167"/>
      <c r="S65" s="217"/>
      <c r="T65" s="565"/>
      <c r="U65" s="1098"/>
      <c r="V65" s="167"/>
      <c r="W65" s="153"/>
      <c r="X65" s="655"/>
      <c r="Y65" s="1099"/>
      <c r="Z65" s="167"/>
      <c r="AA65" s="300"/>
      <c r="AB65" s="167"/>
      <c r="AC65" s="217"/>
      <c r="AD65" s="1098"/>
      <c r="AE65" s="153"/>
      <c r="AF65" s="167"/>
      <c r="AG65" s="153"/>
      <c r="AH65" s="1216"/>
      <c r="AI65" s="167"/>
      <c r="AJ65" s="186"/>
      <c r="AK65" s="153"/>
      <c r="AL65" s="137"/>
      <c r="AM65" s="167"/>
      <c r="AN65" s="300"/>
      <c r="AO65" s="167"/>
      <c r="AP65" s="153"/>
      <c r="AQ65" s="148"/>
      <c r="AR65" s="255"/>
      <c r="AS65" s="1322"/>
      <c r="AT65" s="59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7"/>
      <c r="BQ65" s="185"/>
      <c r="BR65" s="167"/>
      <c r="BS65" s="167"/>
      <c r="BT65" s="167"/>
      <c r="BU65" s="167"/>
      <c r="BV65" s="167"/>
      <c r="BW65" s="167"/>
    </row>
    <row r="66" spans="2:75" ht="14.25" customHeight="1" thickBot="1">
      <c r="B66" s="511" t="s">
        <v>132</v>
      </c>
      <c r="E66" s="167"/>
      <c r="F66" s="511" t="s">
        <v>132</v>
      </c>
      <c r="G66" s="74"/>
      <c r="H66" s="167"/>
      <c r="I66" s="166"/>
      <c r="J66" s="229"/>
      <c r="K66" s="186"/>
      <c r="L66" s="217"/>
      <c r="M66" s="148"/>
      <c r="N66" s="167"/>
      <c r="O66" s="153"/>
      <c r="P66" s="1322"/>
      <c r="Q66" s="1525"/>
      <c r="R66" s="167"/>
      <c r="S66" s="217"/>
      <c r="T66" s="565"/>
      <c r="U66" s="1525"/>
      <c r="V66" s="167"/>
      <c r="W66" s="177"/>
      <c r="X66" s="565"/>
      <c r="Y66" s="1099"/>
      <c r="Z66" s="167"/>
      <c r="AA66" s="1532"/>
      <c r="AB66" s="167"/>
      <c r="AC66" s="153"/>
      <c r="AD66" s="167"/>
      <c r="AE66" s="153"/>
      <c r="AF66" s="167"/>
      <c r="AG66" s="153"/>
      <c r="AH66" s="1216"/>
      <c r="AI66" s="167"/>
      <c r="AJ66" s="190"/>
      <c r="AK66" s="153"/>
      <c r="AL66" s="137"/>
      <c r="AM66" s="164"/>
      <c r="AN66" s="300"/>
      <c r="AO66" s="167"/>
      <c r="AP66" s="153"/>
      <c r="AQ66" s="148"/>
      <c r="AR66" s="255"/>
      <c r="AS66" s="1322"/>
      <c r="AT66" s="597"/>
      <c r="AU66" s="167"/>
      <c r="AV66" s="167"/>
      <c r="AW66" s="167"/>
      <c r="AX66" s="167"/>
      <c r="AY66" s="262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7"/>
      <c r="BQ66" s="185"/>
      <c r="BR66" s="167"/>
      <c r="BS66" s="167"/>
      <c r="BT66" s="167"/>
      <c r="BU66" s="167"/>
      <c r="BV66" s="167"/>
      <c r="BW66" s="167"/>
    </row>
    <row r="67" spans="2:75" ht="15.6">
      <c r="B67" s="27" t="s">
        <v>2</v>
      </c>
      <c r="C67" s="80" t="s">
        <v>3</v>
      </c>
      <c r="D67" s="1544" t="s">
        <v>4</v>
      </c>
      <c r="E67" s="503"/>
      <c r="F67" s="214" t="s">
        <v>2</v>
      </c>
      <c r="G67" s="176" t="s">
        <v>3</v>
      </c>
      <c r="H67" s="276" t="s">
        <v>4</v>
      </c>
      <c r="I67" s="166"/>
      <c r="J67" s="229"/>
      <c r="K67" s="9"/>
      <c r="L67" s="9"/>
      <c r="M67" s="9"/>
      <c r="N67" s="167"/>
      <c r="O67" s="1753"/>
      <c r="P67" s="17"/>
      <c r="Q67" s="18"/>
      <c r="R67" s="167"/>
      <c r="S67" s="217"/>
      <c r="T67" s="565"/>
      <c r="U67" s="1098"/>
      <c r="V67" s="167"/>
      <c r="W67" s="1241"/>
      <c r="X67" s="565"/>
      <c r="Y67" s="1101"/>
      <c r="Z67" s="167"/>
      <c r="AA67" s="1532"/>
      <c r="AB67" s="1099"/>
      <c r="AC67" s="217"/>
      <c r="AD67" s="167"/>
      <c r="AE67" s="153"/>
      <c r="AF67" s="1103"/>
      <c r="AG67" s="153"/>
      <c r="AH67" s="1216"/>
      <c r="AI67" s="167"/>
      <c r="AJ67" s="153"/>
      <c r="AK67" s="181"/>
      <c r="AL67" s="302"/>
      <c r="AM67" s="167"/>
      <c r="AN67" s="167"/>
      <c r="AO67" s="167"/>
      <c r="AP67" s="170"/>
      <c r="AQ67" s="148"/>
      <c r="AR67" s="255"/>
      <c r="AS67" s="1322"/>
      <c r="AT67" s="597"/>
      <c r="AU67" s="167"/>
      <c r="AV67" s="167"/>
      <c r="AW67" s="167"/>
      <c r="AX67" s="284"/>
      <c r="AY67" s="289"/>
      <c r="AZ67" s="290"/>
      <c r="BA67" s="284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7"/>
      <c r="BQ67" s="185"/>
      <c r="BR67" s="167"/>
      <c r="BS67" s="167"/>
      <c r="BT67" s="167"/>
      <c r="BU67" s="167"/>
      <c r="BV67" s="167"/>
      <c r="BW67" s="167"/>
    </row>
    <row r="68" spans="2:75" ht="15" thickBot="1">
      <c r="B68" s="451" t="s">
        <v>5</v>
      </c>
      <c r="C68" s="37"/>
      <c r="D68" s="1545" t="s">
        <v>77</v>
      </c>
      <c r="E68" s="289"/>
      <c r="F68" s="184" t="s">
        <v>5</v>
      </c>
      <c r="G68" s="217"/>
      <c r="H68" s="277" t="s">
        <v>77</v>
      </c>
      <c r="I68" s="166"/>
      <c r="J68" s="229"/>
      <c r="K68" s="9"/>
      <c r="L68" s="9"/>
      <c r="M68" s="9"/>
      <c r="N68" s="167"/>
      <c r="O68" s="9"/>
      <c r="P68" s="9"/>
      <c r="Q68" s="9"/>
      <c r="R68" s="167"/>
      <c r="S68" s="217"/>
      <c r="T68" s="1511"/>
      <c r="U68" s="1098"/>
      <c r="V68" s="167"/>
      <c r="W68" s="1241"/>
      <c r="X68" s="1322"/>
      <c r="Y68" s="1102"/>
      <c r="Z68" s="167"/>
      <c r="AA68" s="1532"/>
      <c r="AB68" s="1101"/>
      <c r="AC68" s="217"/>
      <c r="AD68" s="1098"/>
      <c r="AE68" s="153"/>
      <c r="AF68" s="167"/>
      <c r="AG68" s="153"/>
      <c r="AH68" s="1216"/>
      <c r="AI68" s="167"/>
      <c r="AJ68" s="153"/>
      <c r="AK68" s="172"/>
      <c r="AL68" s="192"/>
      <c r="AM68" s="167"/>
      <c r="AN68" s="167"/>
      <c r="AO68" s="167"/>
      <c r="AP68" s="170"/>
      <c r="AQ68" s="166"/>
      <c r="AR68" s="255"/>
      <c r="AS68" s="1322"/>
      <c r="AT68" s="597"/>
      <c r="AU68" s="167"/>
      <c r="AV68" s="167"/>
      <c r="AW68" s="167"/>
      <c r="AX68" s="255"/>
      <c r="AY68" s="164"/>
      <c r="AZ68" s="166"/>
      <c r="BA68" s="229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7"/>
      <c r="BQ68" s="185"/>
      <c r="BR68" s="167"/>
      <c r="BS68" s="167"/>
      <c r="BT68" s="167"/>
      <c r="BU68" s="167"/>
      <c r="BV68" s="167"/>
      <c r="BW68" s="167"/>
    </row>
    <row r="69" spans="2:75" ht="16.2" thickBot="1">
      <c r="B69" s="102" t="s">
        <v>463</v>
      </c>
      <c r="C69" s="933"/>
      <c r="D69" s="1890"/>
      <c r="E69" s="167"/>
      <c r="F69" s="944" t="s">
        <v>466</v>
      </c>
      <c r="G69" s="204"/>
      <c r="H69" s="491"/>
      <c r="I69" s="164"/>
      <c r="J69" s="167"/>
      <c r="K69" s="9"/>
      <c r="L69" s="9"/>
      <c r="M69" s="9"/>
      <c r="N69" s="167"/>
      <c r="O69" s="9"/>
      <c r="P69" s="9"/>
      <c r="Q69" s="9"/>
      <c r="R69" s="167"/>
      <c r="S69" s="170"/>
      <c r="T69" s="300"/>
      <c r="U69" s="1098"/>
      <c r="V69" s="167"/>
      <c r="W69" s="217"/>
      <c r="X69" s="1259"/>
      <c r="Y69" s="1517"/>
      <c r="Z69" s="167"/>
      <c r="AA69" s="1532"/>
      <c r="AB69" s="167"/>
      <c r="AC69" s="178"/>
      <c r="AD69" s="167"/>
      <c r="AE69" s="153"/>
      <c r="AF69" s="1098"/>
      <c r="AG69" s="153"/>
      <c r="AH69" s="1216"/>
      <c r="AI69" s="167"/>
      <c r="AJ69" s="153"/>
      <c r="AK69" s="148"/>
      <c r="AL69" s="192"/>
      <c r="AM69" s="167"/>
      <c r="AN69" s="167"/>
      <c r="AO69" s="166"/>
      <c r="AP69" s="170"/>
      <c r="AQ69" s="166"/>
      <c r="AR69" s="255"/>
      <c r="AS69" s="1322"/>
      <c r="AT69" s="597"/>
      <c r="AU69" s="167"/>
      <c r="AV69" s="167"/>
      <c r="AW69" s="167"/>
      <c r="AX69" s="255"/>
      <c r="AY69" s="164"/>
      <c r="AZ69" s="166"/>
      <c r="BA69" s="229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7"/>
      <c r="BQ69" s="185"/>
      <c r="BR69" s="167"/>
      <c r="BS69" s="167"/>
      <c r="BT69" s="167"/>
      <c r="BU69" s="167"/>
      <c r="BV69" s="167"/>
      <c r="BW69" s="167"/>
    </row>
    <row r="70" spans="2:75">
      <c r="B70" s="692" t="s">
        <v>176</v>
      </c>
      <c r="C70" s="146" t="s">
        <v>174</v>
      </c>
      <c r="D70" s="1553">
        <v>200</v>
      </c>
      <c r="E70" s="167"/>
      <c r="F70" s="392" t="s">
        <v>173</v>
      </c>
      <c r="G70" s="393" t="s">
        <v>286</v>
      </c>
      <c r="H70" s="498">
        <v>200</v>
      </c>
      <c r="I70" s="167"/>
      <c r="J70" s="217"/>
      <c r="K70" s="9"/>
      <c r="L70" s="9"/>
      <c r="M70" s="9"/>
      <c r="N70" s="167"/>
      <c r="O70" s="9"/>
      <c r="P70" s="9"/>
      <c r="Q70" s="9"/>
      <c r="R70" s="167"/>
      <c r="S70" s="164"/>
      <c r="T70" s="300"/>
      <c r="U70" s="1098"/>
      <c r="V70" s="167"/>
      <c r="W70" s="167"/>
      <c r="X70" s="167"/>
      <c r="Y70" s="167"/>
      <c r="Z70" s="167"/>
      <c r="AA70" s="1532"/>
      <c r="AB70" s="1099"/>
      <c r="AC70" s="217"/>
      <c r="AD70" s="1098"/>
      <c r="AE70" s="153"/>
      <c r="AF70" s="1098"/>
      <c r="AG70" s="153"/>
      <c r="AH70" s="1216"/>
      <c r="AI70" s="167"/>
      <c r="AJ70" s="164"/>
      <c r="AK70" s="166"/>
      <c r="AL70" s="192"/>
      <c r="AM70" s="167"/>
      <c r="AN70" s="167"/>
      <c r="AO70" s="405"/>
      <c r="AP70" s="164"/>
      <c r="AQ70" s="166"/>
      <c r="AR70" s="446"/>
      <c r="AS70" s="1322"/>
      <c r="AT70" s="597"/>
      <c r="AU70" s="167"/>
      <c r="AV70" s="167"/>
      <c r="AW70" s="167"/>
      <c r="AX70" s="255"/>
      <c r="AY70" s="164"/>
      <c r="AZ70" s="166"/>
      <c r="BA70" s="229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7"/>
      <c r="BQ70" s="185"/>
      <c r="BR70" s="167"/>
      <c r="BS70" s="167"/>
      <c r="BT70" s="167"/>
      <c r="BU70" s="167"/>
      <c r="BV70" s="167"/>
      <c r="BW70" s="167"/>
    </row>
    <row r="71" spans="2:75">
      <c r="B71" s="55"/>
      <c r="C71" s="888" t="s">
        <v>330</v>
      </c>
      <c r="D71" s="155"/>
      <c r="E71" s="167"/>
      <c r="F71" s="1865" t="s">
        <v>305</v>
      </c>
      <c r="G71" s="573" t="s">
        <v>665</v>
      </c>
      <c r="H71" s="1866">
        <v>60</v>
      </c>
      <c r="I71" s="167"/>
      <c r="J71" s="217"/>
      <c r="K71" s="9"/>
      <c r="L71" s="9"/>
      <c r="M71" s="9"/>
      <c r="N71" s="167"/>
      <c r="O71" s="9"/>
      <c r="P71" s="9"/>
      <c r="Q71" s="9"/>
      <c r="R71" s="167"/>
      <c r="S71" s="153"/>
      <c r="T71" s="300"/>
      <c r="U71" s="1096"/>
      <c r="V71" s="167"/>
      <c r="W71" s="153"/>
      <c r="X71" s="294"/>
      <c r="Y71" s="1220"/>
      <c r="Z71" s="167"/>
      <c r="AA71" s="1532"/>
      <c r="AB71" s="1096"/>
      <c r="AC71" s="292"/>
      <c r="AD71" s="167"/>
      <c r="AE71" s="153"/>
      <c r="AF71" s="1098"/>
      <c r="AG71" s="153"/>
      <c r="AH71" s="1216"/>
      <c r="AI71" s="167"/>
      <c r="AJ71" s="153"/>
      <c r="AK71" s="148"/>
      <c r="AL71" s="192"/>
      <c r="AM71" s="167"/>
      <c r="AN71" s="167"/>
      <c r="AO71" s="166"/>
      <c r="AP71" s="164"/>
      <c r="AQ71" s="166"/>
      <c r="AR71" s="446"/>
      <c r="AS71" s="1322"/>
      <c r="AT71" s="597"/>
      <c r="AU71" s="167"/>
      <c r="AV71" s="167"/>
      <c r="AW71" s="167"/>
      <c r="AX71" s="255"/>
      <c r="AY71" s="170"/>
      <c r="AZ71" s="171"/>
      <c r="BA71" s="28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7"/>
      <c r="BQ71" s="185"/>
      <c r="BR71" s="167"/>
      <c r="BS71" s="167"/>
      <c r="BT71" s="167"/>
      <c r="BU71" s="167"/>
      <c r="BV71" s="167"/>
      <c r="BW71" s="167"/>
    </row>
    <row r="72" spans="2:75" ht="15.6">
      <c r="B72" s="628" t="s">
        <v>621</v>
      </c>
      <c r="C72" s="573" t="s">
        <v>613</v>
      </c>
      <c r="D72" s="1708" t="s">
        <v>629</v>
      </c>
      <c r="E72" s="167"/>
      <c r="F72" s="474"/>
      <c r="G72" s="1891" t="s">
        <v>666</v>
      </c>
      <c r="H72" s="1874"/>
      <c r="I72" s="167"/>
      <c r="J72" s="167"/>
      <c r="K72" s="9"/>
      <c r="L72" s="9"/>
      <c r="M72" s="9"/>
      <c r="N72" s="167"/>
      <c r="O72" s="9"/>
      <c r="P72" s="9"/>
      <c r="Q72" s="9"/>
      <c r="R72" s="167"/>
      <c r="S72" s="167"/>
      <c r="T72" s="167"/>
      <c r="U72" s="167"/>
      <c r="V72" s="167"/>
      <c r="W72" s="167"/>
      <c r="X72" s="167"/>
      <c r="Y72" s="167"/>
      <c r="Z72" s="167"/>
      <c r="AA72" s="1532"/>
      <c r="AB72" s="1102"/>
      <c r="AC72" s="217"/>
      <c r="AD72" s="1098"/>
      <c r="AE72" s="217"/>
      <c r="AF72" s="1098"/>
      <c r="AG72" s="222"/>
      <c r="AH72" s="1216"/>
      <c r="AI72" s="167"/>
      <c r="AJ72" s="153"/>
      <c r="AK72" s="166"/>
      <c r="AL72" s="192"/>
      <c r="AM72" s="167"/>
      <c r="AN72" s="167"/>
      <c r="AO72" s="166"/>
      <c r="AP72" s="164"/>
      <c r="AQ72" s="166"/>
      <c r="AR72" s="229"/>
      <c r="AS72" s="1322"/>
      <c r="AT72" s="597"/>
      <c r="AU72" s="167"/>
      <c r="AV72" s="167"/>
      <c r="AW72" s="167"/>
      <c r="AX72" s="255"/>
      <c r="AY72" s="403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7"/>
      <c r="BQ72" s="185"/>
      <c r="BR72" s="167"/>
      <c r="BS72" s="167"/>
      <c r="BT72" s="167"/>
      <c r="BU72" s="167"/>
      <c r="BV72" s="167"/>
      <c r="BW72" s="167"/>
    </row>
    <row r="73" spans="2:75" ht="15.6">
      <c r="B73" s="536" t="s">
        <v>207</v>
      </c>
      <c r="C73" s="1429" t="s">
        <v>420</v>
      </c>
      <c r="D73" s="683" t="s">
        <v>434</v>
      </c>
      <c r="E73" s="167"/>
      <c r="F73" s="530" t="s">
        <v>19</v>
      </c>
      <c r="G73" s="531" t="s">
        <v>120</v>
      </c>
      <c r="H73" s="478" t="s">
        <v>592</v>
      </c>
      <c r="I73" s="167"/>
      <c r="J73" s="217"/>
      <c r="K73" s="9"/>
      <c r="L73" s="9"/>
      <c r="M73" s="9"/>
      <c r="N73" s="167"/>
      <c r="O73" s="9"/>
      <c r="P73" s="9"/>
      <c r="Q73" s="9"/>
      <c r="R73" s="167"/>
      <c r="S73" s="167"/>
      <c r="T73" s="167"/>
      <c r="U73" s="167"/>
      <c r="V73" s="167"/>
      <c r="W73" s="167"/>
      <c r="X73" s="167"/>
      <c r="Y73" s="167"/>
      <c r="Z73" s="167"/>
      <c r="AA73" s="1532"/>
      <c r="AB73" s="167"/>
      <c r="AC73" s="217"/>
      <c r="AD73" s="1098"/>
      <c r="AE73" s="217"/>
      <c r="AF73" s="1098"/>
      <c r="AG73" s="153"/>
      <c r="AH73" s="1216"/>
      <c r="AI73" s="167"/>
      <c r="AJ73" s="153"/>
      <c r="AK73" s="148"/>
      <c r="AL73" s="192"/>
      <c r="AM73" s="167"/>
      <c r="AN73" s="167"/>
      <c r="AO73" s="192"/>
      <c r="AP73" s="299"/>
      <c r="AQ73" s="299"/>
      <c r="AR73" s="1522"/>
      <c r="AS73" s="565"/>
      <c r="AT73" s="597"/>
      <c r="AU73" s="167"/>
      <c r="AV73" s="167"/>
      <c r="AW73" s="167"/>
      <c r="AX73" s="255"/>
      <c r="AY73" s="289"/>
      <c r="AZ73" s="290"/>
      <c r="BA73" s="284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85"/>
      <c r="BN73" s="167"/>
      <c r="BO73" s="167"/>
      <c r="BP73" s="167"/>
      <c r="BQ73" s="185"/>
      <c r="BR73" s="167"/>
      <c r="BS73" s="167"/>
      <c r="BT73" s="167"/>
      <c r="BU73" s="167"/>
      <c r="BV73" s="167"/>
      <c r="BW73" s="167"/>
    </row>
    <row r="74" spans="2:75" ht="15.6">
      <c r="B74" s="530" t="s">
        <v>9</v>
      </c>
      <c r="C74" s="531" t="s">
        <v>224</v>
      </c>
      <c r="D74" s="478">
        <v>200</v>
      </c>
      <c r="E74" s="167"/>
      <c r="F74" s="530" t="s">
        <v>601</v>
      </c>
      <c r="G74" s="531" t="s">
        <v>264</v>
      </c>
      <c r="H74" s="683">
        <v>200</v>
      </c>
      <c r="I74" s="167"/>
      <c r="J74" s="170"/>
      <c r="K74" s="9"/>
      <c r="L74" s="9"/>
      <c r="M74" s="9"/>
      <c r="N74" s="167"/>
      <c r="O74" s="9"/>
      <c r="P74" s="9"/>
      <c r="Q74" s="9"/>
      <c r="R74" s="167"/>
      <c r="S74" s="167"/>
      <c r="T74" s="167"/>
      <c r="U74" s="167"/>
      <c r="V74" s="167"/>
      <c r="W74" s="167"/>
      <c r="X74" s="167"/>
      <c r="Y74" s="167"/>
      <c r="Z74" s="167"/>
      <c r="AA74" s="1532"/>
      <c r="AB74" s="1096"/>
      <c r="AC74" s="217"/>
      <c r="AD74" s="1098"/>
      <c r="AE74" s="217"/>
      <c r="AF74" s="167"/>
      <c r="AG74" s="167"/>
      <c r="AH74" s="1216"/>
      <c r="AI74" s="167"/>
      <c r="AJ74" s="170"/>
      <c r="AK74" s="173"/>
      <c r="AL74" s="192"/>
      <c r="AM74" s="167"/>
      <c r="AN74" s="167"/>
      <c r="AO74" s="167"/>
      <c r="AP74" s="299"/>
      <c r="AQ74" s="299"/>
      <c r="AR74" s="1522"/>
      <c r="AS74" s="565"/>
      <c r="AT74" s="597"/>
      <c r="AU74" s="167"/>
      <c r="AV74" s="167"/>
      <c r="AW74" s="167"/>
      <c r="AX74" s="404"/>
      <c r="AY74" s="164"/>
      <c r="AZ74" s="166"/>
      <c r="BA74" s="229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85"/>
      <c r="BN74" s="167"/>
      <c r="BO74" s="167"/>
      <c r="BP74" s="167"/>
      <c r="BQ74" s="185"/>
      <c r="BR74" s="167"/>
      <c r="BS74" s="167"/>
      <c r="BT74" s="167"/>
      <c r="BU74" s="167"/>
      <c r="BV74" s="167"/>
      <c r="BW74" s="167"/>
    </row>
    <row r="75" spans="2:75" ht="15.6">
      <c r="B75" s="530" t="s">
        <v>10</v>
      </c>
      <c r="C75" s="531" t="s">
        <v>11</v>
      </c>
      <c r="D75" s="478">
        <v>50</v>
      </c>
      <c r="E75" s="167"/>
      <c r="F75" s="530" t="s">
        <v>10</v>
      </c>
      <c r="G75" s="531" t="s">
        <v>11</v>
      </c>
      <c r="H75" s="478">
        <v>50</v>
      </c>
      <c r="I75" s="167"/>
      <c r="J75" s="153"/>
      <c r="K75" s="9"/>
      <c r="L75" s="9"/>
      <c r="M75" s="9"/>
      <c r="N75" s="167"/>
      <c r="O75" s="9"/>
      <c r="P75" s="9"/>
      <c r="Q75" s="9"/>
      <c r="R75" s="167"/>
      <c r="S75" s="167"/>
      <c r="T75" s="167"/>
      <c r="U75" s="167"/>
      <c r="V75" s="167"/>
      <c r="W75" s="167"/>
      <c r="X75" s="167"/>
      <c r="Y75" s="167"/>
      <c r="Z75" s="167"/>
      <c r="AA75" s="1533"/>
      <c r="AB75" s="1098"/>
      <c r="AC75" s="153"/>
      <c r="AD75" s="1525"/>
      <c r="AE75" s="217"/>
      <c r="AF75" s="1098"/>
      <c r="AG75" s="153"/>
      <c r="AH75" s="167"/>
      <c r="AI75" s="167"/>
      <c r="AJ75" s="167"/>
      <c r="AK75" s="167"/>
      <c r="AL75" s="192"/>
      <c r="AM75" s="167"/>
      <c r="AN75" s="167"/>
      <c r="AO75" s="153"/>
      <c r="AP75" s="299"/>
      <c r="AQ75" s="299"/>
      <c r="AR75" s="1522"/>
      <c r="AS75" s="565"/>
      <c r="AT75" s="597"/>
      <c r="AU75" s="167"/>
      <c r="AV75" s="167"/>
      <c r="AW75" s="167"/>
      <c r="AX75" s="296"/>
      <c r="AY75" s="164"/>
      <c r="AZ75" s="166"/>
      <c r="BA75" s="229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85"/>
      <c r="BN75" s="167"/>
      <c r="BO75" s="167"/>
      <c r="BP75" s="186"/>
      <c r="BQ75" s="153"/>
      <c r="BR75" s="148"/>
      <c r="BS75" s="167"/>
      <c r="BT75" s="167"/>
      <c r="BU75" s="167"/>
      <c r="BV75" s="167"/>
      <c r="BW75" s="167"/>
    </row>
    <row r="76" spans="2:75" ht="17.25" customHeight="1">
      <c r="B76" s="530" t="s">
        <v>10</v>
      </c>
      <c r="C76" s="531" t="s">
        <v>510</v>
      </c>
      <c r="D76" s="478">
        <v>20</v>
      </c>
      <c r="E76" s="167"/>
      <c r="F76" s="530" t="s">
        <v>10</v>
      </c>
      <c r="G76" s="531" t="s">
        <v>510</v>
      </c>
      <c r="H76" s="478">
        <v>30</v>
      </c>
      <c r="I76" s="167"/>
      <c r="J76" s="153"/>
      <c r="K76" s="167"/>
      <c r="L76" s="185"/>
      <c r="M76" s="167"/>
      <c r="N76" s="167"/>
      <c r="O76" s="167"/>
      <c r="P76" s="185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53"/>
      <c r="AB76" s="1096"/>
      <c r="AC76" s="1511"/>
      <c r="AD76" s="1098"/>
      <c r="AE76" s="217"/>
      <c r="AF76" s="167"/>
      <c r="AG76" s="167"/>
      <c r="AH76" s="1216"/>
      <c r="AI76" s="167"/>
      <c r="AJ76" s="540"/>
      <c r="AK76" s="540"/>
      <c r="AL76" s="192"/>
      <c r="AM76" s="167"/>
      <c r="AN76" s="167"/>
      <c r="AO76" s="153"/>
      <c r="AP76" s="299"/>
      <c r="AQ76" s="299"/>
      <c r="AR76" s="1522"/>
      <c r="AS76" s="565"/>
      <c r="AT76" s="597"/>
      <c r="AU76" s="167"/>
      <c r="AV76" s="167"/>
      <c r="AW76" s="167"/>
      <c r="AX76" s="255"/>
      <c r="AY76" s="164"/>
      <c r="AZ76" s="166"/>
      <c r="BA76" s="229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86"/>
      <c r="BM76" s="153"/>
      <c r="BN76" s="148"/>
      <c r="BO76" s="167"/>
      <c r="BP76" s="186"/>
      <c r="BQ76" s="217"/>
      <c r="BR76" s="148"/>
      <c r="BS76" s="167"/>
      <c r="BT76" s="167"/>
      <c r="BU76" s="167"/>
      <c r="BV76" s="167"/>
      <c r="BW76" s="167"/>
    </row>
    <row r="77" spans="2:75" ht="16.2" thickBot="1">
      <c r="B77" s="487" t="s">
        <v>688</v>
      </c>
      <c r="C77" s="1547" t="s">
        <v>659</v>
      </c>
      <c r="D77" s="1546">
        <v>100</v>
      </c>
      <c r="E77" s="167"/>
      <c r="F77" s="1926" t="s">
        <v>10</v>
      </c>
      <c r="G77" s="1547" t="s">
        <v>416</v>
      </c>
      <c r="H77" s="1546">
        <v>15</v>
      </c>
      <c r="I77" s="167"/>
      <c r="J77" s="167"/>
      <c r="K77" s="167"/>
      <c r="L77" s="185"/>
      <c r="M77" s="167"/>
      <c r="N77" s="167"/>
      <c r="O77" s="167"/>
      <c r="P77" s="185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53"/>
      <c r="AB77" s="1103"/>
      <c r="AC77" s="1519"/>
      <c r="AD77" s="1098"/>
      <c r="AE77" s="153"/>
      <c r="AF77" s="167"/>
      <c r="AG77" s="167"/>
      <c r="AH77" s="1216"/>
      <c r="AI77" s="167"/>
      <c r="AJ77" s="1501"/>
      <c r="AK77" s="1501"/>
      <c r="AL77" s="192"/>
      <c r="AM77" s="167"/>
      <c r="AN77" s="167"/>
      <c r="AO77" s="170"/>
      <c r="AP77" s="299"/>
      <c r="AQ77" s="299"/>
      <c r="AR77" s="1522"/>
      <c r="AS77" s="565"/>
      <c r="AT77" s="597"/>
      <c r="AU77" s="167"/>
      <c r="AV77" s="167"/>
      <c r="AW77" s="167"/>
      <c r="AX77" s="167"/>
      <c r="AY77" s="164"/>
      <c r="AZ77" s="166"/>
      <c r="BA77" s="229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86"/>
      <c r="BM77" s="217"/>
      <c r="BN77" s="148"/>
      <c r="BO77" s="167"/>
      <c r="BP77" s="167"/>
      <c r="BQ77" s="167"/>
      <c r="BR77" s="167"/>
      <c r="BS77" s="167"/>
      <c r="BT77" s="167"/>
      <c r="BU77" s="167"/>
      <c r="BV77" s="167"/>
      <c r="BW77" s="167"/>
    </row>
    <row r="78" spans="2:75" ht="16.2" thickBot="1">
      <c r="B78" s="102" t="s">
        <v>462</v>
      </c>
      <c r="C78" s="180"/>
      <c r="D78" s="205"/>
      <c r="E78" s="167"/>
      <c r="F78" s="944" t="s">
        <v>468</v>
      </c>
      <c r="G78" s="174"/>
      <c r="H78" s="205"/>
      <c r="I78" s="167"/>
      <c r="J78" s="167"/>
      <c r="K78" s="167"/>
      <c r="L78" s="185"/>
      <c r="M78" s="167"/>
      <c r="N78" s="167"/>
      <c r="O78" s="167"/>
      <c r="P78" s="185"/>
      <c r="Q78" s="167"/>
      <c r="R78" s="153"/>
      <c r="S78" s="167"/>
      <c r="T78" s="167"/>
      <c r="U78" s="167"/>
      <c r="V78" s="167"/>
      <c r="W78" s="167"/>
      <c r="X78" s="167"/>
      <c r="Y78" s="167"/>
      <c r="Z78" s="167"/>
      <c r="AA78" s="167"/>
      <c r="AB78" s="1098"/>
      <c r="AC78" s="167"/>
      <c r="AD78" s="1098"/>
      <c r="AE78" s="188"/>
      <c r="AF78" s="167"/>
      <c r="AG78" s="167"/>
      <c r="AH78" s="1216"/>
      <c r="AI78" s="167"/>
      <c r="AJ78" s="1501"/>
      <c r="AK78" s="1501"/>
      <c r="AL78" s="192"/>
      <c r="AM78" s="167"/>
      <c r="AN78" s="167"/>
      <c r="AO78" s="170"/>
      <c r="AP78" s="167"/>
      <c r="AQ78" s="299"/>
      <c r="AR78" s="1522"/>
      <c r="AS78" s="565"/>
      <c r="AT78" s="59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7"/>
      <c r="BQ78" s="167"/>
      <c r="BR78" s="167"/>
      <c r="BS78" s="167"/>
      <c r="BT78" s="167"/>
      <c r="BU78" s="167"/>
      <c r="BV78" s="167"/>
      <c r="BW78" s="167"/>
    </row>
    <row r="79" spans="2:75">
      <c r="B79" s="692" t="s">
        <v>280</v>
      </c>
      <c r="C79" s="146" t="s">
        <v>179</v>
      </c>
      <c r="D79" s="1550">
        <v>200</v>
      </c>
      <c r="E79" s="167"/>
      <c r="F79" s="694" t="s">
        <v>272</v>
      </c>
      <c r="G79" s="1551" t="s">
        <v>273</v>
      </c>
      <c r="H79" s="1555">
        <v>200</v>
      </c>
      <c r="I79" s="167"/>
      <c r="J79" s="167"/>
      <c r="K79" s="167"/>
      <c r="L79" s="185"/>
      <c r="M79" s="167"/>
      <c r="N79" s="167"/>
      <c r="O79" s="167"/>
      <c r="P79" s="185"/>
      <c r="Q79" s="167"/>
      <c r="R79" s="167"/>
      <c r="S79" s="272"/>
      <c r="T79" s="272"/>
      <c r="U79" s="1512"/>
      <c r="V79" s="167"/>
      <c r="W79" s="272"/>
      <c r="X79" s="272"/>
      <c r="Y79" s="1512"/>
      <c r="Z79" s="167"/>
      <c r="AA79" s="1520"/>
      <c r="AB79" s="1098"/>
      <c r="AC79" s="167"/>
      <c r="AD79" s="1098"/>
      <c r="AE79" s="153"/>
      <c r="AF79" s="167"/>
      <c r="AG79" s="153"/>
      <c r="AH79" s="1215"/>
      <c r="AI79" s="167"/>
      <c r="AJ79" s="1501"/>
      <c r="AK79" s="1501"/>
      <c r="AL79" s="192"/>
      <c r="AM79" s="167"/>
      <c r="AN79" s="167"/>
      <c r="AO79" s="167"/>
      <c r="AP79" s="167"/>
      <c r="AQ79" s="167"/>
      <c r="AR79" s="148"/>
      <c r="AS79" s="164"/>
      <c r="AT79" s="166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7"/>
      <c r="BQ79" s="167"/>
      <c r="BR79" s="167"/>
      <c r="BS79" s="167"/>
      <c r="BT79" s="167"/>
      <c r="BU79" s="167"/>
      <c r="BV79" s="167"/>
      <c r="BW79" s="167"/>
    </row>
    <row r="80" spans="2:75">
      <c r="B80" s="1865" t="s">
        <v>305</v>
      </c>
      <c r="C80" s="573" t="s">
        <v>665</v>
      </c>
      <c r="D80" s="1866">
        <v>60</v>
      </c>
      <c r="E80" s="167"/>
      <c r="F80" s="639" t="s">
        <v>22</v>
      </c>
      <c r="G80" s="531" t="s">
        <v>307</v>
      </c>
      <c r="H80" s="499" t="s">
        <v>239</v>
      </c>
      <c r="I80" s="167"/>
      <c r="J80" s="167"/>
      <c r="K80" s="167"/>
      <c r="L80" s="185"/>
      <c r="M80" s="167"/>
      <c r="N80" s="167"/>
      <c r="O80" s="167"/>
      <c r="P80" s="185"/>
      <c r="Q80" s="167"/>
      <c r="R80" s="167"/>
      <c r="S80" s="217"/>
      <c r="T80" s="565"/>
      <c r="U80" s="1098"/>
      <c r="V80" s="167"/>
      <c r="W80" s="153"/>
      <c r="X80" s="167"/>
      <c r="Y80" s="1105"/>
      <c r="Z80" s="167"/>
      <c r="AA80" s="250"/>
      <c r="AB80" s="1098"/>
      <c r="AC80" s="167"/>
      <c r="AD80" s="1106"/>
      <c r="AE80" s="280"/>
      <c r="AF80" s="1098"/>
      <c r="AG80" s="137"/>
      <c r="AH80" s="1216"/>
      <c r="AI80" s="167"/>
      <c r="AJ80" s="1501"/>
      <c r="AK80" s="1501"/>
      <c r="AL80" s="192"/>
      <c r="AM80" s="167"/>
      <c r="AN80" s="167"/>
      <c r="AO80" s="167"/>
      <c r="AP80" s="262"/>
      <c r="AQ80" s="167"/>
      <c r="AR80" s="167"/>
      <c r="AS80" s="153"/>
      <c r="AT80" s="148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7"/>
      <c r="BQ80" s="167"/>
      <c r="BR80" s="167"/>
      <c r="BS80" s="167"/>
      <c r="BT80" s="167"/>
      <c r="BU80" s="167"/>
      <c r="BV80" s="167"/>
      <c r="BW80" s="167"/>
    </row>
    <row r="81" spans="2:75">
      <c r="B81" s="474"/>
      <c r="C81" s="1891" t="s">
        <v>666</v>
      </c>
      <c r="D81" s="1867"/>
      <c r="E81" s="272"/>
      <c r="F81" s="571" t="s">
        <v>249</v>
      </c>
      <c r="G81" s="573" t="s">
        <v>172</v>
      </c>
      <c r="H81" s="572" t="s">
        <v>501</v>
      </c>
      <c r="I81" s="167"/>
      <c r="J81" s="167"/>
      <c r="K81" s="167"/>
      <c r="L81" s="185"/>
      <c r="M81" s="167"/>
      <c r="N81" s="167"/>
      <c r="O81" s="167"/>
      <c r="P81" s="185"/>
      <c r="Q81" s="167"/>
      <c r="R81" s="167"/>
      <c r="S81" s="217"/>
      <c r="T81" s="1321"/>
      <c r="U81" s="1098"/>
      <c r="V81" s="167"/>
      <c r="W81" s="153"/>
      <c r="X81" s="294"/>
      <c r="Y81" s="1220"/>
      <c r="Z81" s="167"/>
      <c r="AA81" s="164"/>
      <c r="AB81" s="1098"/>
      <c r="AC81" s="217"/>
      <c r="AD81" s="167"/>
      <c r="AE81" s="217"/>
      <c r="AF81" s="1098"/>
      <c r="AG81" s="164"/>
      <c r="AH81" s="1216"/>
      <c r="AI81" s="167"/>
      <c r="AJ81" s="1501"/>
      <c r="AK81" s="1501"/>
      <c r="AL81" s="192"/>
      <c r="AM81" s="167"/>
      <c r="AN81" s="167"/>
      <c r="AO81" s="148"/>
      <c r="AP81" s="166"/>
      <c r="AQ81" s="405"/>
      <c r="AR81" s="229"/>
      <c r="AS81" s="153"/>
      <c r="AT81" s="148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7"/>
      <c r="BQ81" s="167"/>
      <c r="BR81" s="167"/>
      <c r="BS81" s="167"/>
      <c r="BT81" s="167"/>
      <c r="BU81" s="167"/>
      <c r="BV81" s="167"/>
      <c r="BW81" s="167"/>
    </row>
    <row r="82" spans="2:75">
      <c r="B82" s="530" t="s">
        <v>237</v>
      </c>
      <c r="C82" s="531" t="s">
        <v>236</v>
      </c>
      <c r="D82" s="478" t="s">
        <v>278</v>
      </c>
      <c r="E82" s="289"/>
      <c r="F82" s="152" t="s">
        <v>124</v>
      </c>
      <c r="G82" s="150" t="s">
        <v>248</v>
      </c>
      <c r="H82" s="479"/>
      <c r="I82" s="167"/>
      <c r="J82" s="167"/>
      <c r="K82" s="167"/>
      <c r="L82" s="185"/>
      <c r="M82" s="167"/>
      <c r="N82" s="167"/>
      <c r="O82" s="167"/>
      <c r="P82" s="185"/>
      <c r="Q82" s="167"/>
      <c r="R82" s="167"/>
      <c r="S82" s="153"/>
      <c r="T82" s="565"/>
      <c r="U82" s="1098"/>
      <c r="V82" s="167"/>
      <c r="W82" s="177"/>
      <c r="X82" s="565"/>
      <c r="Y82" s="1099"/>
      <c r="Z82" s="167"/>
      <c r="AA82" s="164"/>
      <c r="AB82" s="1098"/>
      <c r="AC82" s="217"/>
      <c r="AD82" s="167"/>
      <c r="AE82" s="217"/>
      <c r="AF82" s="1098"/>
      <c r="AG82" s="164"/>
      <c r="AH82" s="1216"/>
      <c r="AI82" s="167"/>
      <c r="AJ82" s="1501"/>
      <c r="AK82" s="1501"/>
      <c r="AL82" s="167"/>
      <c r="AM82" s="167"/>
      <c r="AN82" s="167"/>
      <c r="AO82" s="167"/>
      <c r="AP82" s="148"/>
      <c r="AQ82" s="148"/>
      <c r="AR82" s="261"/>
      <c r="AS82" s="153"/>
      <c r="AT82" s="148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7"/>
      <c r="BQ82" s="167"/>
      <c r="BR82" s="167"/>
      <c r="BS82" s="167"/>
      <c r="BT82" s="167"/>
      <c r="BU82" s="167"/>
      <c r="BV82" s="167"/>
      <c r="BW82" s="167"/>
    </row>
    <row r="83" spans="2:75">
      <c r="B83" s="586" t="s">
        <v>242</v>
      </c>
      <c r="C83" s="537" t="s">
        <v>618</v>
      </c>
      <c r="D83" s="1927" t="s">
        <v>617</v>
      </c>
      <c r="E83" s="164"/>
      <c r="F83" s="530" t="s">
        <v>9</v>
      </c>
      <c r="G83" s="531" t="s">
        <v>224</v>
      </c>
      <c r="H83" s="478">
        <v>200</v>
      </c>
      <c r="I83" s="167"/>
      <c r="J83" s="167"/>
      <c r="K83" s="167"/>
      <c r="L83" s="185"/>
      <c r="M83" s="167"/>
      <c r="N83" s="167"/>
      <c r="O83" s="167"/>
      <c r="P83" s="185"/>
      <c r="Q83" s="167"/>
      <c r="R83" s="167"/>
      <c r="S83" s="217"/>
      <c r="T83" s="1529"/>
      <c r="U83" s="1098"/>
      <c r="V83" s="167"/>
      <c r="W83" s="1241"/>
      <c r="X83" s="565"/>
      <c r="Y83" s="1101"/>
      <c r="Z83" s="167"/>
      <c r="AA83" s="170"/>
      <c r="AB83" s="1099"/>
      <c r="AC83" s="217"/>
      <c r="AD83" s="1098"/>
      <c r="AE83" s="217"/>
      <c r="AF83" s="1098"/>
      <c r="AG83" s="164"/>
      <c r="AH83" s="1216"/>
      <c r="AI83" s="167"/>
      <c r="AJ83" s="1501"/>
      <c r="AK83" s="1501"/>
      <c r="AL83" s="167"/>
      <c r="AM83" s="167"/>
      <c r="AN83" s="167"/>
      <c r="AO83" s="167"/>
      <c r="AP83" s="148"/>
      <c r="AQ83" s="148"/>
      <c r="AR83" s="229"/>
      <c r="AS83" s="153"/>
      <c r="AT83" s="148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7"/>
      <c r="BQ83" s="185"/>
      <c r="BR83" s="167"/>
      <c r="BS83" s="167"/>
      <c r="BT83" s="167"/>
      <c r="BU83" s="167"/>
      <c r="BV83" s="167"/>
      <c r="BW83" s="167"/>
    </row>
    <row r="84" spans="2:75">
      <c r="B84" s="477" t="s">
        <v>250</v>
      </c>
      <c r="C84" s="681" t="s">
        <v>619</v>
      </c>
      <c r="D84" s="155"/>
      <c r="E84" s="841"/>
      <c r="F84" s="530" t="s">
        <v>10</v>
      </c>
      <c r="G84" s="531" t="s">
        <v>11</v>
      </c>
      <c r="H84" s="478">
        <v>50</v>
      </c>
      <c r="I84" s="167"/>
      <c r="J84" s="167"/>
      <c r="K84" s="167"/>
      <c r="L84" s="185"/>
      <c r="M84" s="167"/>
      <c r="N84" s="167"/>
      <c r="O84" s="167"/>
      <c r="P84" s="185"/>
      <c r="Q84" s="167"/>
      <c r="R84" s="167"/>
      <c r="S84" s="217"/>
      <c r="T84" s="565"/>
      <c r="U84" s="1098"/>
      <c r="V84" s="167"/>
      <c r="W84" s="1241"/>
      <c r="X84" s="565"/>
      <c r="Y84" s="1099"/>
      <c r="Z84" s="167"/>
      <c r="AA84" s="170"/>
      <c r="AB84" s="1100"/>
      <c r="AC84" s="217"/>
      <c r="AD84" s="167"/>
      <c r="AE84" s="217"/>
      <c r="AF84" s="1098"/>
      <c r="AG84" s="153"/>
      <c r="AH84" s="1216"/>
      <c r="AI84" s="167"/>
      <c r="AJ84" s="540"/>
      <c r="AK84" s="1501"/>
      <c r="AL84" s="167"/>
      <c r="AM84" s="167"/>
      <c r="AN84" s="167"/>
      <c r="AO84" s="167"/>
      <c r="AP84" s="297"/>
      <c r="AQ84" s="297"/>
      <c r="AR84" s="229"/>
      <c r="AS84" s="148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85"/>
      <c r="BR84" s="167"/>
      <c r="BS84" s="167"/>
      <c r="BT84" s="167"/>
      <c r="BU84" s="167"/>
      <c r="BV84" s="167"/>
      <c r="BW84" s="167"/>
    </row>
    <row r="85" spans="2:75" ht="15.6">
      <c r="B85" s="533" t="s">
        <v>171</v>
      </c>
      <c r="C85" s="531" t="s">
        <v>170</v>
      </c>
      <c r="D85" s="478">
        <v>200</v>
      </c>
      <c r="E85" s="164"/>
      <c r="F85" s="530" t="s">
        <v>10</v>
      </c>
      <c r="G85" s="531" t="s">
        <v>510</v>
      </c>
      <c r="H85" s="478">
        <v>30</v>
      </c>
      <c r="I85" s="167"/>
      <c r="J85" s="167"/>
      <c r="K85" s="292"/>
      <c r="L85" s="185"/>
      <c r="M85" s="167"/>
      <c r="N85" s="167"/>
      <c r="O85" s="167"/>
      <c r="P85" s="185"/>
      <c r="Q85" s="167"/>
      <c r="R85" s="167"/>
      <c r="S85" s="217"/>
      <c r="T85" s="1185"/>
      <c r="U85" s="1185"/>
      <c r="V85" s="167"/>
      <c r="W85" s="1241"/>
      <c r="X85" s="565"/>
      <c r="Y85" s="1099"/>
      <c r="Z85" s="167"/>
      <c r="AA85" s="164"/>
      <c r="AB85" s="1099"/>
      <c r="AC85" s="217"/>
      <c r="AD85" s="1098"/>
      <c r="AE85" s="217"/>
      <c r="AF85" s="167"/>
      <c r="AG85" s="153"/>
      <c r="AH85" s="1504"/>
      <c r="AI85" s="167"/>
      <c r="AJ85" s="1502"/>
      <c r="AK85" s="1502"/>
      <c r="AL85" s="167"/>
      <c r="AM85" s="167"/>
      <c r="AN85" s="167"/>
      <c r="AO85" s="167"/>
      <c r="AP85" s="297"/>
      <c r="AQ85" s="297"/>
      <c r="AR85" s="266"/>
      <c r="AS85" s="167"/>
      <c r="AT85" s="167"/>
      <c r="AU85" s="272"/>
      <c r="AV85" s="167"/>
      <c r="AW85" s="167"/>
      <c r="AX85" s="260"/>
      <c r="AY85" s="167"/>
      <c r="AZ85" s="167"/>
      <c r="BA85" s="218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7"/>
      <c r="BQ85" s="185"/>
      <c r="BR85" s="167"/>
      <c r="BS85" s="167"/>
      <c r="BT85" s="167"/>
      <c r="BU85" s="167"/>
      <c r="BV85" s="167"/>
      <c r="BW85" s="167"/>
    </row>
    <row r="86" spans="2:75" ht="15" customHeight="1" thickBot="1">
      <c r="B86" s="149" t="s">
        <v>10</v>
      </c>
      <c r="C86" s="150" t="s">
        <v>11</v>
      </c>
      <c r="D86" s="479">
        <v>50</v>
      </c>
      <c r="E86" s="153"/>
      <c r="F86" s="487" t="s">
        <v>689</v>
      </c>
      <c r="G86" s="1547" t="s">
        <v>628</v>
      </c>
      <c r="H86" s="1546">
        <v>100</v>
      </c>
      <c r="I86" s="167"/>
      <c r="J86" s="167"/>
      <c r="K86" s="167"/>
      <c r="L86" s="185"/>
      <c r="M86" s="167"/>
      <c r="N86" s="167"/>
      <c r="O86" s="167"/>
      <c r="P86" s="185"/>
      <c r="Q86" s="167"/>
      <c r="R86" s="167"/>
      <c r="S86" s="170"/>
      <c r="T86" s="1105"/>
      <c r="U86" s="1105"/>
      <c r="V86" s="167"/>
      <c r="W86" s="1241"/>
      <c r="X86" s="565"/>
      <c r="Y86" s="1096"/>
      <c r="Z86" s="167"/>
      <c r="AA86" s="170"/>
      <c r="AB86" s="1099"/>
      <c r="AC86" s="153"/>
      <c r="AD86" s="1098"/>
      <c r="AE86" s="217"/>
      <c r="AF86" s="1098"/>
      <c r="AG86" s="153"/>
      <c r="AH86" s="1216"/>
      <c r="AI86" s="167"/>
      <c r="AJ86" s="167"/>
      <c r="AK86" s="167"/>
      <c r="AL86" s="167"/>
      <c r="AM86" s="167"/>
      <c r="AN86" s="167"/>
      <c r="AO86" s="167"/>
      <c r="AP86" s="297"/>
      <c r="AQ86" s="297"/>
      <c r="AR86" s="229"/>
      <c r="AS86" s="167"/>
      <c r="AT86" s="148"/>
      <c r="AU86" s="289"/>
      <c r="AV86" s="290"/>
      <c r="AW86" s="284"/>
      <c r="AX86" s="289"/>
      <c r="AY86" s="290"/>
      <c r="AZ86" s="284"/>
      <c r="BA86" s="289"/>
      <c r="BB86" s="290"/>
      <c r="BC86" s="284"/>
      <c r="BD86" s="167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7"/>
      <c r="BQ86" s="185"/>
      <c r="BR86" s="167"/>
      <c r="BS86" s="167"/>
      <c r="BT86" s="167"/>
      <c r="BU86" s="167"/>
      <c r="BV86" s="167"/>
      <c r="BW86" s="167"/>
    </row>
    <row r="87" spans="2:75" ht="11.25" customHeight="1" thickBot="1">
      <c r="B87" s="538" t="s">
        <v>10</v>
      </c>
      <c r="C87" s="531" t="s">
        <v>510</v>
      </c>
      <c r="D87" s="478">
        <v>30</v>
      </c>
      <c r="E87" s="153"/>
      <c r="F87" s="944" t="s">
        <v>469</v>
      </c>
      <c r="G87" s="180"/>
      <c r="H87" s="205"/>
      <c r="I87" s="167"/>
      <c r="J87" s="167"/>
      <c r="K87" s="186"/>
      <c r="L87" s="153"/>
      <c r="M87" s="148"/>
      <c r="N87" s="167"/>
      <c r="O87" s="9"/>
      <c r="P87" s="185"/>
      <c r="Q87" s="167"/>
      <c r="R87" s="167"/>
      <c r="S87" s="164"/>
      <c r="T87" s="1261"/>
      <c r="U87" s="1261"/>
      <c r="V87" s="167"/>
      <c r="W87" s="217"/>
      <c r="X87" s="1259"/>
      <c r="Y87" s="1260"/>
      <c r="Z87" s="167"/>
      <c r="AA87" s="170"/>
      <c r="AB87" s="1101"/>
      <c r="AC87" s="217"/>
      <c r="AD87" s="1098"/>
      <c r="AE87" s="217"/>
      <c r="AF87" s="1518"/>
      <c r="AG87" s="153"/>
      <c r="AH87" s="1216"/>
      <c r="AI87" s="167"/>
      <c r="AJ87" s="1501"/>
      <c r="AK87" s="167"/>
      <c r="AL87" s="153"/>
      <c r="AM87" s="1371"/>
      <c r="AN87" s="1508"/>
      <c r="AO87" s="167"/>
      <c r="AP87" s="148"/>
      <c r="AQ87" s="148"/>
      <c r="AR87" s="229"/>
      <c r="AS87" s="167"/>
      <c r="AT87" s="148"/>
      <c r="AU87" s="164"/>
      <c r="AV87" s="199"/>
      <c r="AW87" s="258"/>
      <c r="AX87" s="153"/>
      <c r="AY87" s="199"/>
      <c r="AZ87" s="258"/>
      <c r="BA87" s="153"/>
      <c r="BB87" s="166"/>
      <c r="BC87" s="255"/>
      <c r="BD87" s="167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7"/>
      <c r="BQ87" s="185"/>
      <c r="BR87" s="167"/>
      <c r="BS87" s="167"/>
      <c r="BT87" s="167"/>
      <c r="BU87" s="167"/>
      <c r="BV87" s="167"/>
      <c r="BW87" s="167"/>
    </row>
    <row r="88" spans="2:75" ht="15" thickBot="1">
      <c r="B88" s="1926" t="s">
        <v>10</v>
      </c>
      <c r="C88" s="1547" t="s">
        <v>416</v>
      </c>
      <c r="D88" s="1546">
        <v>20</v>
      </c>
      <c r="E88" s="153"/>
      <c r="F88" s="978" t="s">
        <v>289</v>
      </c>
      <c r="G88" s="146" t="s">
        <v>502</v>
      </c>
      <c r="H88" s="1554">
        <v>200</v>
      </c>
      <c r="I88" s="167"/>
      <c r="J88" s="167"/>
      <c r="K88" s="186"/>
      <c r="L88" s="217"/>
      <c r="M88" s="148"/>
      <c r="N88" s="167"/>
      <c r="O88" s="9"/>
      <c r="P88" s="9"/>
      <c r="Q88" s="9"/>
      <c r="R88" s="167"/>
      <c r="S88" s="153"/>
      <c r="T88" s="1105"/>
      <c r="U88" s="1105"/>
      <c r="V88" s="167"/>
      <c r="W88" s="167"/>
      <c r="X88" s="167"/>
      <c r="Y88" s="167"/>
      <c r="Z88" s="167"/>
      <c r="AA88" s="170"/>
      <c r="AB88" s="1099"/>
      <c r="AC88" s="217"/>
      <c r="AD88" s="167"/>
      <c r="AE88" s="217"/>
      <c r="AF88" s="167"/>
      <c r="AG88" s="153"/>
      <c r="AH88" s="1216"/>
      <c r="AI88" s="167"/>
      <c r="AJ88" s="1501"/>
      <c r="AK88" s="167"/>
      <c r="AL88" s="167"/>
      <c r="AM88" s="185"/>
      <c r="AN88" s="222"/>
      <c r="AO88" s="167"/>
      <c r="AP88" s="148"/>
      <c r="AQ88" s="297"/>
      <c r="AR88" s="229"/>
      <c r="AS88" s="167"/>
      <c r="AT88" s="148"/>
      <c r="AU88" s="153"/>
      <c r="AV88" s="166"/>
      <c r="AW88" s="229"/>
      <c r="AX88" s="221"/>
      <c r="AY88" s="166"/>
      <c r="AZ88" s="229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86"/>
      <c r="BQ88" s="153"/>
      <c r="BR88" s="148"/>
      <c r="BS88" s="167"/>
      <c r="BT88" s="167"/>
      <c r="BU88" s="167"/>
      <c r="BV88" s="167"/>
      <c r="BW88" s="167"/>
    </row>
    <row r="89" spans="2:75" ht="15" customHeight="1" thickBot="1">
      <c r="B89" s="944" t="s">
        <v>461</v>
      </c>
      <c r="C89" s="180"/>
      <c r="D89" s="175"/>
      <c r="E89" s="167"/>
      <c r="F89" s="1364" t="s">
        <v>575</v>
      </c>
      <c r="G89" s="573" t="s">
        <v>577</v>
      </c>
      <c r="H89" s="479">
        <v>150</v>
      </c>
      <c r="I89" s="167"/>
      <c r="J89" s="167"/>
      <c r="K89" s="9"/>
      <c r="L89" s="9"/>
      <c r="M89" s="9"/>
      <c r="N89" s="167"/>
      <c r="O89" s="9"/>
      <c r="P89" s="9"/>
      <c r="Q89" s="9"/>
      <c r="R89" s="167"/>
      <c r="S89" s="167"/>
      <c r="T89" s="167"/>
      <c r="U89" s="167"/>
      <c r="V89" s="167"/>
      <c r="W89" s="167"/>
      <c r="X89" s="167"/>
      <c r="Y89" s="167"/>
      <c r="Z89" s="167"/>
      <c r="AA89" s="170"/>
      <c r="AB89" s="1099"/>
      <c r="AC89" s="178"/>
      <c r="AD89" s="1098"/>
      <c r="AE89" s="217"/>
      <c r="AF89" s="167"/>
      <c r="AG89" s="153"/>
      <c r="AH89" s="1504"/>
      <c r="AI89" s="167"/>
      <c r="AJ89" s="1501"/>
      <c r="AK89" s="167"/>
      <c r="AL89" s="167"/>
      <c r="AM89" s="167"/>
      <c r="AN89" s="275"/>
      <c r="AO89" s="167"/>
      <c r="AP89" s="148"/>
      <c r="AQ89" s="297"/>
      <c r="AR89" s="229"/>
      <c r="AS89" s="167"/>
      <c r="AT89" s="148"/>
      <c r="AU89" s="153"/>
      <c r="AV89" s="166"/>
      <c r="AW89" s="229"/>
      <c r="AX89" s="164"/>
      <c r="AY89" s="166"/>
      <c r="AZ89" s="229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7"/>
      <c r="BQ89" s="167"/>
      <c r="BR89" s="167"/>
      <c r="BS89" s="167"/>
      <c r="BT89" s="167"/>
      <c r="BU89" s="167"/>
      <c r="BV89" s="167"/>
      <c r="BW89" s="167"/>
    </row>
    <row r="90" spans="2:75" ht="18" customHeight="1">
      <c r="B90" s="978" t="s">
        <v>270</v>
      </c>
      <c r="C90" s="146" t="s">
        <v>450</v>
      </c>
      <c r="D90" s="1550">
        <v>200</v>
      </c>
      <c r="E90" s="164"/>
      <c r="F90" s="533" t="s">
        <v>171</v>
      </c>
      <c r="G90" s="531" t="s">
        <v>170</v>
      </c>
      <c r="H90" s="896">
        <v>200</v>
      </c>
      <c r="I90" s="167"/>
      <c r="J90" s="167"/>
      <c r="K90" s="9"/>
      <c r="L90" s="9"/>
      <c r="M90" s="9"/>
      <c r="N90" s="167"/>
      <c r="O90" s="9"/>
      <c r="P90" s="9"/>
      <c r="Q90" s="9"/>
      <c r="R90" s="167"/>
      <c r="S90" s="167"/>
      <c r="T90" s="167"/>
      <c r="U90" s="167"/>
      <c r="V90" s="167"/>
      <c r="W90" s="167"/>
      <c r="X90" s="167"/>
      <c r="Y90" s="167"/>
      <c r="Z90" s="167"/>
      <c r="AA90" s="170"/>
      <c r="AB90" s="1099"/>
      <c r="AC90" s="217"/>
      <c r="AD90" s="1098"/>
      <c r="AE90" s="217"/>
      <c r="AF90" s="167"/>
      <c r="AG90" s="153"/>
      <c r="AH90" s="1216"/>
      <c r="AI90" s="167"/>
      <c r="AJ90" s="1501"/>
      <c r="AK90" s="167"/>
      <c r="AL90" s="167"/>
      <c r="AM90" s="167"/>
      <c r="AN90" s="167"/>
      <c r="AO90" s="167"/>
      <c r="AP90" s="167"/>
      <c r="AQ90" s="167"/>
      <c r="AR90" s="167"/>
      <c r="AS90" s="167"/>
      <c r="AT90" s="148"/>
      <c r="AU90" s="164"/>
      <c r="AV90" s="166"/>
      <c r="AW90" s="229"/>
      <c r="AX90" s="164"/>
      <c r="AY90" s="166"/>
      <c r="AZ90" s="229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7"/>
      <c r="BQ90" s="167"/>
      <c r="BR90" s="167"/>
      <c r="BS90" s="167"/>
      <c r="BT90" s="167"/>
      <c r="BU90" s="167"/>
      <c r="BV90" s="167"/>
      <c r="BW90" s="167"/>
    </row>
    <row r="91" spans="2:75" ht="17.25" customHeight="1">
      <c r="B91" s="571" t="s">
        <v>106</v>
      </c>
      <c r="C91" s="573" t="s">
        <v>190</v>
      </c>
      <c r="D91" s="1928" t="s">
        <v>446</v>
      </c>
      <c r="E91" s="153"/>
      <c r="F91" s="530" t="s">
        <v>10</v>
      </c>
      <c r="G91" s="531" t="s">
        <v>11</v>
      </c>
      <c r="H91" s="478">
        <v>50</v>
      </c>
      <c r="I91" s="167"/>
      <c r="J91" s="167"/>
      <c r="K91" s="9"/>
      <c r="L91" s="9"/>
      <c r="M91" s="9"/>
      <c r="N91" s="167"/>
      <c r="O91" s="9"/>
      <c r="P91" s="9"/>
      <c r="Q91" s="9"/>
      <c r="R91" s="167"/>
      <c r="S91" s="167"/>
      <c r="T91" s="167"/>
      <c r="U91" s="167"/>
      <c r="V91" s="167"/>
      <c r="W91" s="167"/>
      <c r="X91" s="167"/>
      <c r="Y91" s="167"/>
      <c r="Z91" s="167"/>
      <c r="AA91" s="170"/>
      <c r="AB91" s="1096"/>
      <c r="AC91" s="292"/>
      <c r="AD91" s="1103"/>
      <c r="AE91" s="217"/>
      <c r="AF91" s="1098"/>
      <c r="AG91" s="153"/>
      <c r="AH91" s="1216"/>
      <c r="AI91" s="167"/>
      <c r="AJ91" s="1501"/>
      <c r="AK91" s="153"/>
      <c r="AL91" s="507"/>
      <c r="AM91" s="574"/>
      <c r="AN91" s="167"/>
      <c r="AO91" s="167"/>
      <c r="AP91" s="167"/>
      <c r="AQ91" s="167"/>
      <c r="AR91" s="167"/>
      <c r="AS91" s="153"/>
      <c r="AT91" s="153"/>
      <c r="AU91" s="167"/>
      <c r="AV91" s="300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7"/>
      <c r="BQ91" s="167"/>
      <c r="BR91" s="167"/>
      <c r="BS91" s="167"/>
      <c r="BT91" s="167"/>
      <c r="BU91" s="167"/>
      <c r="BV91" s="167"/>
      <c r="BW91" s="167"/>
    </row>
    <row r="92" spans="2:75" ht="15.75" customHeight="1">
      <c r="B92" s="362"/>
      <c r="C92" s="361" t="s">
        <v>191</v>
      </c>
      <c r="D92" s="1021"/>
      <c r="E92" s="153"/>
      <c r="F92" s="530" t="s">
        <v>10</v>
      </c>
      <c r="G92" s="531" t="s">
        <v>510</v>
      </c>
      <c r="H92" s="478">
        <v>30</v>
      </c>
      <c r="I92" s="167"/>
      <c r="J92" s="167"/>
      <c r="K92" s="9"/>
      <c r="L92" s="9"/>
      <c r="M92" s="9"/>
      <c r="N92" s="167"/>
      <c r="O92" s="9"/>
      <c r="P92" s="9"/>
      <c r="Q92" s="9"/>
      <c r="R92" s="167"/>
      <c r="S92" s="167"/>
      <c r="T92" s="167"/>
      <c r="U92" s="167"/>
      <c r="V92" s="167"/>
      <c r="W92" s="167"/>
      <c r="X92" s="167"/>
      <c r="Y92" s="167"/>
      <c r="Z92" s="167"/>
      <c r="AA92" s="170"/>
      <c r="AB92" s="1102"/>
      <c r="AC92" s="217"/>
      <c r="AD92" s="1525"/>
      <c r="AE92" s="217"/>
      <c r="AF92" s="1098"/>
      <c r="AG92" s="222"/>
      <c r="AH92" s="1216"/>
      <c r="AI92" s="167"/>
      <c r="AJ92" s="1501"/>
      <c r="AK92" s="153"/>
      <c r="AL92" s="148"/>
      <c r="AM92" s="266"/>
      <c r="AN92" s="167"/>
      <c r="AO92" s="167"/>
      <c r="AP92" s="167"/>
      <c r="AQ92" s="167"/>
      <c r="AR92" s="167"/>
      <c r="AS92" s="290"/>
      <c r="AT92" s="595"/>
      <c r="AU92" s="290"/>
      <c r="AV92" s="595"/>
      <c r="AW92" s="167"/>
      <c r="AX92" s="164"/>
      <c r="AY92" s="300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7"/>
      <c r="BQ92" s="167"/>
      <c r="BR92" s="167"/>
      <c r="BS92" s="167"/>
      <c r="BT92" s="167"/>
      <c r="BU92" s="167"/>
      <c r="BV92" s="167"/>
      <c r="BW92" s="167"/>
    </row>
    <row r="93" spans="2:75" ht="14.25" customHeight="1" thickBot="1">
      <c r="B93" s="530" t="s">
        <v>601</v>
      </c>
      <c r="C93" s="361" t="s">
        <v>264</v>
      </c>
      <c r="D93" s="925">
        <v>200</v>
      </c>
      <c r="E93" s="164"/>
      <c r="F93" s="492" t="s">
        <v>688</v>
      </c>
      <c r="G93" s="1547" t="s">
        <v>658</v>
      </c>
      <c r="H93" s="1546">
        <v>100</v>
      </c>
      <c r="I93" s="167"/>
      <c r="J93" s="167"/>
      <c r="K93" s="9"/>
      <c r="L93" s="9"/>
      <c r="M93" s="9"/>
      <c r="N93" s="167"/>
      <c r="O93" s="9"/>
      <c r="P93" s="9"/>
      <c r="Q93" s="9"/>
      <c r="R93" s="167"/>
      <c r="S93" s="167"/>
      <c r="T93" s="167"/>
      <c r="U93" s="167"/>
      <c r="V93" s="167"/>
      <c r="W93" s="167"/>
      <c r="X93" s="167"/>
      <c r="Y93" s="167"/>
      <c r="Z93" s="167"/>
      <c r="AA93" s="170"/>
      <c r="AB93" s="1096"/>
      <c r="AC93" s="217"/>
      <c r="AD93" s="1103"/>
      <c r="AE93" s="217"/>
      <c r="AF93" s="1098"/>
      <c r="AG93" s="167"/>
      <c r="AH93" s="1216"/>
      <c r="AI93" s="167"/>
      <c r="AJ93" s="1501"/>
      <c r="AK93" s="153"/>
      <c r="AL93" s="148"/>
      <c r="AM93" s="255"/>
      <c r="AN93" s="167"/>
      <c r="AO93" s="167"/>
      <c r="AP93" s="153"/>
      <c r="AQ93" s="153"/>
      <c r="AR93" s="164"/>
      <c r="AS93" s="166"/>
      <c r="AT93" s="229"/>
      <c r="AU93" s="1321"/>
      <c r="AV93" s="59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7"/>
      <c r="BQ93" s="167"/>
      <c r="BR93" s="167"/>
      <c r="BS93" s="167"/>
      <c r="BT93" s="167"/>
      <c r="BU93" s="167"/>
      <c r="BV93" s="167"/>
      <c r="BW93" s="167"/>
    </row>
    <row r="94" spans="2:75" ht="16.2" thickBot="1">
      <c r="B94" s="530" t="s">
        <v>10</v>
      </c>
      <c r="C94" s="531" t="s">
        <v>11</v>
      </c>
      <c r="D94" s="683">
        <v>30</v>
      </c>
      <c r="E94" s="164"/>
      <c r="F94" s="944" t="s">
        <v>470</v>
      </c>
      <c r="G94" s="180"/>
      <c r="H94" s="175"/>
      <c r="I94" s="167"/>
      <c r="J94" s="167"/>
      <c r="K94" s="9"/>
      <c r="L94" s="9"/>
      <c r="M94" s="9"/>
      <c r="N94" s="167"/>
      <c r="O94" s="9"/>
      <c r="P94" s="9"/>
      <c r="Q94" s="9"/>
      <c r="R94" s="167"/>
      <c r="S94" s="167"/>
      <c r="T94" s="167"/>
      <c r="U94" s="167"/>
      <c r="V94" s="167"/>
      <c r="W94" s="167"/>
      <c r="X94" s="167"/>
      <c r="Y94" s="167"/>
      <c r="Z94" s="167"/>
      <c r="AA94" s="170"/>
      <c r="AB94" s="1096"/>
      <c r="AC94" s="217"/>
      <c r="AD94" s="1098"/>
      <c r="AE94" s="217"/>
      <c r="AF94" s="167"/>
      <c r="AG94" s="167"/>
      <c r="AH94" s="1216"/>
      <c r="AI94" s="167"/>
      <c r="AJ94" s="540"/>
      <c r="AK94" s="167"/>
      <c r="AL94" s="167"/>
      <c r="AM94" s="167"/>
      <c r="AN94" s="167"/>
      <c r="AO94" s="167"/>
      <c r="AP94" s="137"/>
      <c r="AQ94" s="167"/>
      <c r="AR94" s="153"/>
      <c r="AS94" s="148"/>
      <c r="AT94" s="266"/>
      <c r="AU94" s="565"/>
      <c r="AV94" s="59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7"/>
      <c r="BQ94" s="167"/>
      <c r="BR94" s="167"/>
      <c r="BS94" s="167"/>
      <c r="BT94" s="167"/>
      <c r="BU94" s="167"/>
      <c r="BV94" s="167"/>
      <c r="BW94" s="167"/>
    </row>
    <row r="95" spans="2:75" ht="15.6">
      <c r="B95" s="530" t="s">
        <v>10</v>
      </c>
      <c r="C95" s="531" t="s">
        <v>510</v>
      </c>
      <c r="D95" s="478">
        <v>20</v>
      </c>
      <c r="E95" s="164"/>
      <c r="F95" s="387" t="s">
        <v>183</v>
      </c>
      <c r="G95" s="359" t="s">
        <v>496</v>
      </c>
      <c r="H95" s="498">
        <v>200</v>
      </c>
      <c r="I95" s="167"/>
      <c r="J95" s="167"/>
      <c r="K95" s="9"/>
      <c r="L95" s="9"/>
      <c r="M95" s="9"/>
      <c r="N95" s="167"/>
      <c r="O95" s="9"/>
      <c r="P95" s="9"/>
      <c r="Q95" s="9"/>
      <c r="R95" s="167"/>
      <c r="S95" s="167"/>
      <c r="T95" s="167"/>
      <c r="U95" s="167"/>
      <c r="V95" s="167"/>
      <c r="W95" s="167"/>
      <c r="X95" s="167"/>
      <c r="Y95" s="167"/>
      <c r="Z95" s="167"/>
      <c r="AA95" s="275"/>
      <c r="AB95" s="1098"/>
      <c r="AC95" s="217"/>
      <c r="AD95" s="167"/>
      <c r="AE95" s="217"/>
      <c r="AF95" s="1098"/>
      <c r="AG95" s="153"/>
      <c r="AH95" s="167"/>
      <c r="AI95" s="167"/>
      <c r="AJ95" s="1502"/>
      <c r="AK95" s="167"/>
      <c r="AL95" s="167"/>
      <c r="AM95" s="167"/>
      <c r="AN95" s="167"/>
      <c r="AO95" s="167"/>
      <c r="AP95" s="164"/>
      <c r="AQ95" s="167"/>
      <c r="AR95" s="164"/>
      <c r="AS95" s="166"/>
      <c r="AT95" s="229"/>
      <c r="AU95" s="565"/>
      <c r="AV95" s="59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7"/>
      <c r="BQ95" s="167"/>
      <c r="BR95" s="167"/>
      <c r="BS95" s="167"/>
      <c r="BT95" s="167"/>
      <c r="BU95" s="167"/>
      <c r="BV95" s="167"/>
      <c r="BW95" s="167"/>
    </row>
    <row r="96" spans="2:75" ht="15" thickBot="1">
      <c r="B96" s="539" t="s">
        <v>688</v>
      </c>
      <c r="C96" s="573" t="s">
        <v>229</v>
      </c>
      <c r="D96" s="478">
        <v>145</v>
      </c>
      <c r="E96" s="239"/>
      <c r="F96" s="1865" t="s">
        <v>305</v>
      </c>
      <c r="G96" s="573" t="s">
        <v>531</v>
      </c>
      <c r="H96" s="1866">
        <v>60</v>
      </c>
      <c r="I96" s="167"/>
      <c r="J96" s="167"/>
      <c r="K96" s="9"/>
      <c r="L96" s="9"/>
      <c r="M96" s="9"/>
      <c r="N96" s="167"/>
      <c r="O96" s="9"/>
      <c r="P96" s="9"/>
      <c r="Q96" s="9"/>
      <c r="R96" s="167"/>
      <c r="S96" s="167"/>
      <c r="T96" s="167"/>
      <c r="U96" s="167"/>
      <c r="V96" s="167"/>
      <c r="W96" s="167"/>
      <c r="X96" s="167"/>
      <c r="Y96" s="167"/>
      <c r="Z96" s="167"/>
      <c r="AA96" s="153"/>
      <c r="AB96" s="1096"/>
      <c r="AC96" s="167"/>
      <c r="AD96" s="1098"/>
      <c r="AE96" s="217"/>
      <c r="AF96" s="1534"/>
      <c r="AG96" s="167"/>
      <c r="AH96" s="1216"/>
      <c r="AI96" s="167"/>
      <c r="AJ96" s="167"/>
      <c r="AK96" s="167"/>
      <c r="AL96" s="167"/>
      <c r="AM96" s="167"/>
      <c r="AN96" s="167"/>
      <c r="AO96" s="167"/>
      <c r="AP96" s="164"/>
      <c r="AQ96" s="167"/>
      <c r="AR96" s="164"/>
      <c r="AS96" s="166"/>
      <c r="AT96" s="266"/>
      <c r="AU96" s="565"/>
      <c r="AV96" s="597"/>
      <c r="AW96" s="167"/>
      <c r="AX96" s="167"/>
      <c r="AY96" s="167"/>
      <c r="AZ96" s="167"/>
      <c r="BA96" s="167"/>
      <c r="BB96" s="167"/>
      <c r="BC96" s="167"/>
      <c r="BD96" s="167"/>
      <c r="BE96" s="167"/>
      <c r="BF96" s="167"/>
      <c r="BG96" s="167"/>
      <c r="BH96" s="167"/>
      <c r="BI96" s="167"/>
      <c r="BJ96" s="167"/>
      <c r="BK96" s="167"/>
      <c r="BL96" s="167"/>
      <c r="BM96" s="167"/>
      <c r="BN96" s="167"/>
      <c r="BO96" s="167"/>
      <c r="BP96" s="167"/>
      <c r="BQ96" s="167"/>
      <c r="BR96" s="167"/>
      <c r="BS96" s="167"/>
      <c r="BT96" s="167"/>
      <c r="BU96" s="167"/>
      <c r="BV96" s="167"/>
      <c r="BW96" s="167"/>
    </row>
    <row r="97" spans="2:75" ht="16.2" thickBot="1">
      <c r="B97" s="944" t="s">
        <v>464</v>
      </c>
      <c r="C97" s="180"/>
      <c r="D97" s="205"/>
      <c r="E97" s="167"/>
      <c r="F97" s="474"/>
      <c r="G97" s="1891" t="s">
        <v>666</v>
      </c>
      <c r="H97" s="1867"/>
      <c r="I97" s="167"/>
      <c r="J97" s="167"/>
      <c r="K97" s="167"/>
      <c r="L97" s="185"/>
      <c r="M97" s="167"/>
      <c r="N97" s="167"/>
      <c r="O97" s="9"/>
      <c r="P97" s="9"/>
      <c r="Q97" s="9"/>
      <c r="R97" s="167"/>
      <c r="S97" s="167"/>
      <c r="T97" s="167"/>
      <c r="U97" s="167"/>
      <c r="V97" s="167"/>
      <c r="W97" s="167"/>
      <c r="X97" s="167"/>
      <c r="Y97" s="167"/>
      <c r="Z97" s="167"/>
      <c r="AA97" s="153"/>
      <c r="AB97" s="1103"/>
      <c r="AC97" s="153"/>
      <c r="AD97" s="1098"/>
      <c r="AE97" s="153"/>
      <c r="AF97" s="1098"/>
      <c r="AG97" s="167"/>
      <c r="AH97" s="1216"/>
      <c r="AI97" s="153"/>
      <c r="AJ97" s="167"/>
      <c r="AK97" s="167"/>
      <c r="AL97" s="167"/>
      <c r="AM97" s="167"/>
      <c r="AN97" s="167"/>
      <c r="AO97" s="167"/>
      <c r="AP97" s="164"/>
      <c r="AQ97" s="167"/>
      <c r="AR97" s="164"/>
      <c r="AS97" s="166"/>
      <c r="AT97" s="266"/>
      <c r="AU97" s="565"/>
      <c r="AV97" s="59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7"/>
      <c r="BQ97" s="167"/>
      <c r="BR97" s="167"/>
      <c r="BS97" s="167"/>
      <c r="BT97" s="167"/>
      <c r="BU97" s="167"/>
      <c r="BV97" s="167"/>
      <c r="BW97" s="167"/>
    </row>
    <row r="98" spans="2:75" ht="15.6">
      <c r="B98" s="387" t="s">
        <v>180</v>
      </c>
      <c r="C98" s="359" t="s">
        <v>185</v>
      </c>
      <c r="D98" s="498">
        <v>200</v>
      </c>
      <c r="E98" s="167"/>
      <c r="F98" s="530" t="s">
        <v>483</v>
      </c>
      <c r="G98" s="1429" t="s">
        <v>669</v>
      </c>
      <c r="H98" s="1552">
        <v>90</v>
      </c>
      <c r="I98" s="167"/>
      <c r="J98" s="167"/>
      <c r="K98" s="167"/>
      <c r="L98" s="185"/>
      <c r="M98" s="167"/>
      <c r="N98" s="167"/>
      <c r="O98" s="167"/>
      <c r="P98" s="185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288"/>
      <c r="AB98" s="1098"/>
      <c r="AC98" s="167"/>
      <c r="AD98" s="1098"/>
      <c r="AE98" s="153"/>
      <c r="AF98" s="1096"/>
      <c r="AG98" s="153"/>
      <c r="AH98" s="1215"/>
      <c r="AI98" s="164"/>
      <c r="AJ98" s="167"/>
      <c r="AK98" s="167"/>
      <c r="AL98" s="167"/>
      <c r="AM98" s="167"/>
      <c r="AN98" s="167"/>
      <c r="AO98" s="167"/>
      <c r="AP98" s="167"/>
      <c r="AQ98" s="167"/>
      <c r="AR98" s="164"/>
      <c r="AS98" s="166"/>
      <c r="AT98" s="287"/>
      <c r="AU98" s="565"/>
      <c r="AV98" s="59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7"/>
      <c r="BQ98" s="167"/>
      <c r="BR98" s="167"/>
      <c r="BS98" s="167"/>
      <c r="BT98" s="167"/>
      <c r="BU98" s="167"/>
      <c r="BV98" s="167"/>
      <c r="BW98" s="167"/>
    </row>
    <row r="99" spans="2:75" ht="17.25" customHeight="1">
      <c r="B99" s="1865" t="s">
        <v>305</v>
      </c>
      <c r="C99" s="573" t="s">
        <v>531</v>
      </c>
      <c r="D99" s="1866">
        <v>60</v>
      </c>
      <c r="E99" s="167"/>
      <c r="F99" s="1909" t="s">
        <v>598</v>
      </c>
      <c r="G99" s="573" t="s">
        <v>482</v>
      </c>
      <c r="H99" s="682">
        <v>150</v>
      </c>
      <c r="I99" s="167"/>
      <c r="J99" s="167"/>
      <c r="K99" s="167"/>
      <c r="L99" s="185"/>
      <c r="M99" s="167"/>
      <c r="N99" s="167"/>
      <c r="O99" s="167"/>
      <c r="P99" s="185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250"/>
      <c r="AB99" s="1098"/>
      <c r="AC99" s="167"/>
      <c r="AD99" s="1106"/>
      <c r="AE99" s="280"/>
      <c r="AF99" s="1098"/>
      <c r="AG99" s="137"/>
      <c r="AH99" s="1216"/>
      <c r="AI99" s="164"/>
      <c r="AJ99" s="167"/>
      <c r="AK99" s="167"/>
      <c r="AL99" s="167"/>
      <c r="AM99" s="167"/>
      <c r="AN99" s="167"/>
      <c r="AO99" s="167"/>
      <c r="AP99" s="167"/>
      <c r="AQ99" s="167"/>
      <c r="AR99" s="164"/>
      <c r="AS99" s="166"/>
      <c r="AT99" s="287"/>
      <c r="AU99" s="565"/>
      <c r="AV99" s="59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7"/>
      <c r="BQ99" s="167"/>
      <c r="BR99" s="167"/>
      <c r="BS99" s="167"/>
      <c r="BT99" s="167"/>
      <c r="BU99" s="167"/>
      <c r="BV99" s="167"/>
      <c r="BW99" s="167"/>
    </row>
    <row r="100" spans="2:75" ht="13.5" customHeight="1">
      <c r="B100" s="474"/>
      <c r="C100" s="1891" t="s">
        <v>666</v>
      </c>
      <c r="D100" s="1867"/>
      <c r="E100" s="167"/>
      <c r="F100" s="363" t="s">
        <v>13</v>
      </c>
      <c r="G100" s="361" t="s">
        <v>481</v>
      </c>
      <c r="H100" s="499"/>
      <c r="I100" s="167"/>
      <c r="J100" s="167"/>
      <c r="K100" s="167"/>
      <c r="L100" s="185"/>
      <c r="M100" s="167"/>
      <c r="N100" s="167"/>
      <c r="O100" s="167"/>
      <c r="P100" s="185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4"/>
      <c r="AB100" s="1098"/>
      <c r="AC100" s="217"/>
      <c r="AD100" s="167"/>
      <c r="AE100" s="217"/>
      <c r="AF100" s="1098"/>
      <c r="AG100" s="164"/>
      <c r="AH100" s="1216"/>
      <c r="AI100" s="153"/>
      <c r="AJ100" s="167"/>
      <c r="AK100" s="167"/>
      <c r="AL100" s="167"/>
      <c r="AM100" s="167"/>
      <c r="AN100" s="167"/>
      <c r="AO100" s="167"/>
      <c r="AP100" s="167"/>
      <c r="AQ100" s="167"/>
      <c r="AR100" s="153"/>
      <c r="AS100" s="148"/>
      <c r="AT100" s="266"/>
      <c r="AU100" s="565"/>
      <c r="AV100" s="59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7"/>
      <c r="BQ100" s="167"/>
      <c r="BR100" s="167"/>
      <c r="BS100" s="167"/>
      <c r="BT100" s="167"/>
      <c r="BU100" s="167"/>
      <c r="BV100" s="167"/>
      <c r="BW100" s="167"/>
    </row>
    <row r="101" spans="2:75" ht="15.75" customHeight="1">
      <c r="B101" s="530" t="s">
        <v>256</v>
      </c>
      <c r="C101" s="531" t="s">
        <v>257</v>
      </c>
      <c r="D101" s="478" t="s">
        <v>592</v>
      </c>
      <c r="E101" s="167"/>
      <c r="F101" s="571" t="s">
        <v>319</v>
      </c>
      <c r="G101" s="573" t="s">
        <v>627</v>
      </c>
      <c r="H101" s="682">
        <v>200</v>
      </c>
      <c r="I101" s="167"/>
      <c r="J101" s="167"/>
      <c r="K101" s="167"/>
      <c r="L101" s="185"/>
      <c r="M101" s="167"/>
      <c r="N101" s="167"/>
      <c r="O101" s="167"/>
      <c r="P101" s="185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4"/>
      <c r="AB101" s="1098"/>
      <c r="AC101" s="217"/>
      <c r="AD101" s="167"/>
      <c r="AE101" s="217"/>
      <c r="AF101" s="1098"/>
      <c r="AG101" s="164"/>
      <c r="AH101" s="1216"/>
      <c r="AI101" s="164"/>
      <c r="AJ101" s="167"/>
      <c r="AK101" s="167"/>
      <c r="AL101" s="167"/>
      <c r="AM101" s="167"/>
      <c r="AN101" s="167"/>
      <c r="AO101" s="167"/>
      <c r="AP101" s="167"/>
      <c r="AQ101" s="167"/>
      <c r="AR101" s="153"/>
      <c r="AS101" s="299"/>
      <c r="AT101" s="1522"/>
      <c r="AU101" s="1322"/>
      <c r="AV101" s="59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7"/>
      <c r="BQ101" s="167"/>
      <c r="BR101" s="167"/>
      <c r="BS101" s="167"/>
      <c r="BT101" s="167"/>
      <c r="BU101" s="167"/>
      <c r="BV101" s="167"/>
      <c r="BW101" s="167"/>
    </row>
    <row r="102" spans="2:75" ht="18.75" customHeight="1">
      <c r="B102" s="628" t="s">
        <v>15</v>
      </c>
      <c r="C102" s="573" t="s">
        <v>637</v>
      </c>
      <c r="D102" s="682">
        <v>200</v>
      </c>
      <c r="E102" s="245"/>
      <c r="F102" s="580" t="s">
        <v>10</v>
      </c>
      <c r="G102" s="531" t="s">
        <v>11</v>
      </c>
      <c r="H102" s="478">
        <v>50</v>
      </c>
      <c r="I102" s="167"/>
      <c r="J102" s="167"/>
      <c r="K102" s="167"/>
      <c r="L102" s="185"/>
      <c r="M102" s="167"/>
      <c r="N102" s="167"/>
      <c r="O102" s="167"/>
      <c r="P102" s="185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70"/>
      <c r="AB102" s="1099"/>
      <c r="AC102" s="217"/>
      <c r="AD102" s="1098"/>
      <c r="AE102" s="217"/>
      <c r="AF102" s="1098"/>
      <c r="AG102" s="164"/>
      <c r="AH102" s="1216"/>
      <c r="AI102" s="164"/>
      <c r="AJ102" s="167"/>
      <c r="AK102" s="167"/>
      <c r="AL102" s="167"/>
      <c r="AM102" s="167"/>
      <c r="AN102" s="167"/>
      <c r="AO102" s="167"/>
      <c r="AP102" s="167"/>
      <c r="AQ102" s="167"/>
      <c r="AR102" s="153"/>
      <c r="AS102" s="299"/>
      <c r="AT102" s="1522"/>
      <c r="AU102" s="565"/>
      <c r="AV102" s="59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7"/>
      <c r="BQ102" s="167"/>
      <c r="BR102" s="167"/>
      <c r="BS102" s="167"/>
      <c r="BT102" s="167"/>
      <c r="BU102" s="167"/>
      <c r="BV102" s="167"/>
      <c r="BW102" s="167"/>
    </row>
    <row r="103" spans="2:75" ht="18" customHeight="1" thickBot="1">
      <c r="B103" s="149" t="s">
        <v>10</v>
      </c>
      <c r="C103" s="150" t="s">
        <v>11</v>
      </c>
      <c r="D103" s="479">
        <v>50</v>
      </c>
      <c r="E103" s="167"/>
      <c r="F103" s="1926" t="s">
        <v>10</v>
      </c>
      <c r="G103" s="1547" t="s">
        <v>510</v>
      </c>
      <c r="H103" s="1546">
        <v>30</v>
      </c>
      <c r="I103" s="167"/>
      <c r="J103" s="167"/>
      <c r="K103" s="186"/>
      <c r="L103" s="153"/>
      <c r="M103" s="148"/>
      <c r="N103" s="167"/>
      <c r="O103" s="167"/>
      <c r="P103" s="185"/>
      <c r="Q103" s="167"/>
      <c r="R103" s="167"/>
      <c r="S103" s="674"/>
      <c r="T103" s="167"/>
      <c r="U103" s="167"/>
      <c r="V103" s="167"/>
      <c r="W103" s="167"/>
      <c r="X103" s="167"/>
      <c r="Y103" s="167"/>
      <c r="Z103" s="167"/>
      <c r="AA103" s="170"/>
      <c r="AB103" s="1100"/>
      <c r="AC103" s="217"/>
      <c r="AD103" s="167"/>
      <c r="AE103" s="217"/>
      <c r="AF103" s="1098"/>
      <c r="AG103" s="153"/>
      <c r="AH103" s="1216"/>
      <c r="AI103" s="164"/>
      <c r="AJ103" s="167"/>
      <c r="AK103" s="167"/>
      <c r="AL103" s="167"/>
      <c r="AM103" s="167"/>
      <c r="AN103" s="167"/>
      <c r="AO103" s="167"/>
      <c r="AP103" s="167"/>
      <c r="AQ103" s="167"/>
      <c r="AR103" s="153"/>
      <c r="AS103" s="299"/>
      <c r="AT103" s="1522"/>
      <c r="AU103" s="565"/>
      <c r="AV103" s="59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7"/>
      <c r="BQ103" s="167"/>
      <c r="BR103" s="167"/>
      <c r="BS103" s="167"/>
      <c r="BT103" s="167"/>
      <c r="BU103" s="167"/>
      <c r="BV103" s="167"/>
      <c r="BW103" s="167"/>
    </row>
    <row r="104" spans="2:75" ht="16.2" thickBot="1">
      <c r="B104" s="489" t="s">
        <v>10</v>
      </c>
      <c r="C104" s="1547" t="s">
        <v>510</v>
      </c>
      <c r="D104" s="1546">
        <v>30</v>
      </c>
      <c r="E104" s="260"/>
      <c r="F104" s="944" t="s">
        <v>473</v>
      </c>
      <c r="G104" s="174"/>
      <c r="H104" s="154"/>
      <c r="I104" s="167"/>
      <c r="J104" s="167"/>
      <c r="K104" s="167"/>
      <c r="L104" s="185"/>
      <c r="M104" s="167"/>
      <c r="N104" s="167"/>
      <c r="O104" s="167"/>
      <c r="P104" s="185"/>
      <c r="Q104" s="167"/>
      <c r="R104" s="153"/>
      <c r="S104" s="167"/>
      <c r="T104" s="167"/>
      <c r="U104" s="167"/>
      <c r="V104" s="167"/>
      <c r="W104" s="167"/>
      <c r="X104" s="167"/>
      <c r="Y104" s="167"/>
      <c r="Z104" s="167"/>
      <c r="AA104" s="164"/>
      <c r="AB104" s="167"/>
      <c r="AC104" s="217"/>
      <c r="AD104" s="1098"/>
      <c r="AE104" s="217"/>
      <c r="AF104" s="1098"/>
      <c r="AG104" s="153"/>
      <c r="AH104" s="1216"/>
      <c r="AI104" s="164"/>
      <c r="AJ104" s="167"/>
      <c r="AK104" s="167"/>
      <c r="AL104" s="167"/>
      <c r="AM104" s="167"/>
      <c r="AN104" s="167"/>
      <c r="AO104" s="167"/>
      <c r="AP104" s="167"/>
      <c r="AQ104" s="167"/>
      <c r="AR104" s="164"/>
      <c r="AS104" s="299"/>
      <c r="AT104" s="1522"/>
      <c r="AU104" s="565"/>
      <c r="AV104" s="59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7"/>
      <c r="BQ104" s="167"/>
      <c r="BR104" s="167"/>
      <c r="BS104" s="167"/>
      <c r="BT104" s="167"/>
      <c r="BU104" s="167"/>
      <c r="BV104" s="167"/>
      <c r="BW104" s="167"/>
    </row>
    <row r="105" spans="2:75" ht="16.5" customHeight="1" thickBot="1">
      <c r="B105" s="944" t="s">
        <v>465</v>
      </c>
      <c r="C105" s="208"/>
      <c r="D105" s="147"/>
      <c r="E105" s="289"/>
      <c r="F105" s="571" t="s">
        <v>177</v>
      </c>
      <c r="G105" s="1399" t="s">
        <v>439</v>
      </c>
      <c r="H105" s="572">
        <v>200</v>
      </c>
      <c r="I105" s="167"/>
      <c r="J105" s="167"/>
      <c r="K105" s="191"/>
      <c r="L105" s="153"/>
      <c r="M105" s="185"/>
      <c r="N105" s="167"/>
      <c r="O105" s="167"/>
      <c r="P105" s="185"/>
      <c r="Q105" s="167"/>
      <c r="R105" s="167"/>
      <c r="S105" s="272"/>
      <c r="T105" s="272"/>
      <c r="U105" s="1512"/>
      <c r="V105" s="167"/>
      <c r="W105" s="272"/>
      <c r="X105" s="272"/>
      <c r="Y105" s="1512"/>
      <c r="Z105" s="167"/>
      <c r="AA105" s="170"/>
      <c r="AB105" s="1099"/>
      <c r="AC105" s="153"/>
      <c r="AD105" s="1098"/>
      <c r="AE105" s="217"/>
      <c r="AF105" s="167"/>
      <c r="AG105" s="153"/>
      <c r="AH105" s="1216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53"/>
      <c r="AT105" s="153"/>
      <c r="AU105" s="167"/>
      <c r="AV105" s="300"/>
      <c r="AW105" s="167"/>
      <c r="AX105" s="167"/>
      <c r="AY105" s="167"/>
      <c r="AZ105" s="177"/>
      <c r="BA105" s="17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7"/>
      <c r="BQ105" s="167"/>
      <c r="BR105" s="167"/>
      <c r="BS105" s="167"/>
      <c r="BT105" s="167"/>
      <c r="BU105" s="167"/>
      <c r="BV105" s="167"/>
      <c r="BW105" s="167"/>
    </row>
    <row r="106" spans="2:75">
      <c r="B106" s="514" t="s">
        <v>182</v>
      </c>
      <c r="C106" s="393" t="s">
        <v>281</v>
      </c>
      <c r="D106" s="1648">
        <v>200</v>
      </c>
      <c r="E106" s="170"/>
      <c r="F106" s="55"/>
      <c r="G106" s="1507" t="s">
        <v>438</v>
      </c>
      <c r="H106" s="155"/>
      <c r="I106" s="167"/>
      <c r="J106" s="167"/>
      <c r="K106" s="197"/>
      <c r="L106" s="185"/>
      <c r="M106" s="148"/>
      <c r="N106" s="9"/>
      <c r="O106" s="167"/>
      <c r="P106" s="185"/>
      <c r="Q106" s="167"/>
      <c r="R106" s="167"/>
      <c r="S106" s="217"/>
      <c r="T106" s="565"/>
      <c r="U106" s="1098"/>
      <c r="V106" s="167"/>
      <c r="W106" s="167"/>
      <c r="X106" s="167"/>
      <c r="Y106" s="167"/>
      <c r="Z106" s="167"/>
      <c r="AA106" s="170"/>
      <c r="AB106" s="1101"/>
      <c r="AC106" s="217"/>
      <c r="AD106" s="167"/>
      <c r="AE106" s="217"/>
      <c r="AF106" s="1098"/>
      <c r="AG106" s="153"/>
      <c r="AH106" s="1216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290"/>
      <c r="AT106" s="595"/>
      <c r="AU106" s="290"/>
      <c r="AV106" s="595"/>
      <c r="AW106" s="167"/>
      <c r="AX106" s="164"/>
      <c r="AY106" s="300"/>
      <c r="AZ106" s="290"/>
      <c r="BA106" s="284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7"/>
      <c r="BQ106" s="167"/>
      <c r="BR106" s="167"/>
      <c r="BS106" s="167"/>
      <c r="BT106" s="167"/>
      <c r="BU106" s="167"/>
      <c r="BV106" s="167"/>
      <c r="BW106" s="167"/>
    </row>
    <row r="107" spans="2:75">
      <c r="B107" s="1865" t="s">
        <v>305</v>
      </c>
      <c r="C107" s="573" t="s">
        <v>531</v>
      </c>
      <c r="D107" s="1866">
        <v>60</v>
      </c>
      <c r="E107" s="170"/>
      <c r="F107" s="1480" t="s">
        <v>441</v>
      </c>
      <c r="G107" s="1399" t="s">
        <v>599</v>
      </c>
      <c r="H107" s="572" t="s">
        <v>442</v>
      </c>
      <c r="I107" s="167"/>
      <c r="J107" s="167"/>
      <c r="K107" s="186"/>
      <c r="L107" s="153"/>
      <c r="M107" s="148"/>
      <c r="N107" s="9"/>
      <c r="O107" s="167"/>
      <c r="P107" s="185"/>
      <c r="Q107" s="167"/>
      <c r="R107" s="167"/>
      <c r="S107" s="217"/>
      <c r="T107" s="565"/>
      <c r="U107" s="1098"/>
      <c r="V107" s="167"/>
      <c r="W107" s="177"/>
      <c r="X107" s="565"/>
      <c r="Y107" s="1099"/>
      <c r="Z107" s="167"/>
      <c r="AA107" s="170"/>
      <c r="AB107" s="1101"/>
      <c r="AC107" s="217"/>
      <c r="AD107" s="1098"/>
      <c r="AE107" s="217"/>
      <c r="AF107" s="167"/>
      <c r="AG107" s="153"/>
      <c r="AH107" s="1216"/>
      <c r="AI107" s="186"/>
      <c r="AJ107" s="167"/>
      <c r="AK107" s="167"/>
      <c r="AL107" s="167"/>
      <c r="AM107" s="167"/>
      <c r="AN107" s="167"/>
      <c r="AO107" s="167"/>
      <c r="AP107" s="167"/>
      <c r="AQ107" s="167"/>
      <c r="AR107" s="164"/>
      <c r="AS107" s="166"/>
      <c r="AT107" s="229"/>
      <c r="AU107" s="1321"/>
      <c r="AV107" s="597"/>
      <c r="AW107" s="167"/>
      <c r="AX107" s="167"/>
      <c r="AY107" s="167"/>
      <c r="AZ107" s="148"/>
      <c r="BA107" s="266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7"/>
      <c r="BQ107" s="167"/>
      <c r="BR107" s="167"/>
      <c r="BS107" s="167"/>
      <c r="BT107" s="167"/>
      <c r="BU107" s="167"/>
      <c r="BV107" s="167"/>
      <c r="BW107" s="167"/>
    </row>
    <row r="108" spans="2:75">
      <c r="B108" s="474"/>
      <c r="C108" s="1891" t="s">
        <v>666</v>
      </c>
      <c r="D108" s="1867"/>
      <c r="E108" s="170"/>
      <c r="F108" s="474"/>
      <c r="G108" s="1427" t="s">
        <v>191</v>
      </c>
      <c r="H108" s="1647"/>
      <c r="I108" s="167"/>
      <c r="J108" s="167"/>
      <c r="K108" s="373"/>
      <c r="L108" s="153"/>
      <c r="M108" s="148"/>
      <c r="N108" s="9"/>
      <c r="O108" s="167"/>
      <c r="P108" s="185"/>
      <c r="Q108" s="167"/>
      <c r="R108" s="167"/>
      <c r="S108" s="217"/>
      <c r="T108" s="565"/>
      <c r="U108" s="1098"/>
      <c r="V108" s="167"/>
      <c r="W108" s="1241"/>
      <c r="X108" s="565"/>
      <c r="Y108" s="1101"/>
      <c r="Z108" s="167"/>
      <c r="AA108" s="170"/>
      <c r="AB108" s="167"/>
      <c r="AC108" s="178"/>
      <c r="AD108" s="1098"/>
      <c r="AE108" s="217"/>
      <c r="AF108" s="1098"/>
      <c r="AG108" s="153"/>
      <c r="AH108" s="1216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53"/>
      <c r="AS108" s="148"/>
      <c r="AT108" s="266"/>
      <c r="AU108" s="565"/>
      <c r="AV108" s="597"/>
      <c r="AW108" s="167"/>
      <c r="AX108" s="167"/>
      <c r="AY108" s="167"/>
      <c r="AZ108" s="148"/>
      <c r="BA108" s="266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7"/>
      <c r="BQ108" s="167"/>
      <c r="BR108" s="167"/>
      <c r="BS108" s="167"/>
      <c r="BT108" s="167"/>
      <c r="BU108" s="167"/>
      <c r="BV108" s="167"/>
      <c r="BW108" s="167"/>
    </row>
    <row r="109" spans="2:75" ht="14.25" customHeight="1">
      <c r="B109" s="152" t="s">
        <v>23</v>
      </c>
      <c r="C109" s="150" t="s">
        <v>698</v>
      </c>
      <c r="D109" s="479" t="s">
        <v>239</v>
      </c>
      <c r="E109" s="153"/>
      <c r="F109" s="1479" t="s">
        <v>323</v>
      </c>
      <c r="G109" s="482" t="s">
        <v>277</v>
      </c>
      <c r="H109" s="394">
        <v>10</v>
      </c>
      <c r="I109" s="167"/>
      <c r="J109" s="167"/>
      <c r="K109" s="186"/>
      <c r="L109" s="153"/>
      <c r="M109" s="148"/>
      <c r="N109" s="9"/>
      <c r="O109" s="167"/>
      <c r="P109" s="185"/>
      <c r="Q109" s="167"/>
      <c r="R109" s="167"/>
      <c r="S109" s="217"/>
      <c r="T109" s="1185"/>
      <c r="U109" s="1534"/>
      <c r="V109" s="167"/>
      <c r="W109" s="1241"/>
      <c r="X109" s="565"/>
      <c r="Y109" s="1099"/>
      <c r="Z109" s="167"/>
      <c r="AA109" s="170"/>
      <c r="AB109" s="167"/>
      <c r="AC109" s="217"/>
      <c r="AD109" s="1098"/>
      <c r="AE109" s="217"/>
      <c r="AF109" s="167"/>
      <c r="AG109" s="153"/>
      <c r="AH109" s="1216"/>
      <c r="AI109" s="186"/>
      <c r="AJ109" s="167"/>
      <c r="AK109" s="167"/>
      <c r="AL109" s="167"/>
      <c r="AM109" s="167"/>
      <c r="AN109" s="167"/>
      <c r="AO109" s="167"/>
      <c r="AP109" s="167"/>
      <c r="AQ109" s="167"/>
      <c r="AR109" s="164"/>
      <c r="AS109" s="166"/>
      <c r="AT109" s="229"/>
      <c r="AU109" s="565"/>
      <c r="AV109" s="597"/>
      <c r="AW109" s="167"/>
      <c r="AX109" s="167"/>
      <c r="AY109" s="167"/>
      <c r="AZ109" s="166"/>
      <c r="BA109" s="229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7"/>
      <c r="BQ109" s="167"/>
      <c r="BR109" s="167"/>
      <c r="BS109" s="167"/>
      <c r="BT109" s="167"/>
      <c r="BU109" s="167"/>
      <c r="BV109" s="167"/>
      <c r="BW109" s="167"/>
    </row>
    <row r="110" spans="2:75">
      <c r="B110" s="571" t="s">
        <v>679</v>
      </c>
      <c r="C110" s="589" t="s">
        <v>682</v>
      </c>
      <c r="D110" s="1476">
        <v>150</v>
      </c>
      <c r="E110" s="170"/>
      <c r="F110" s="875" t="s">
        <v>425</v>
      </c>
      <c r="G110" s="549" t="s">
        <v>426</v>
      </c>
      <c r="H110" s="454">
        <v>20</v>
      </c>
      <c r="I110" s="167"/>
      <c r="J110" s="167"/>
      <c r="K110" s="186"/>
      <c r="L110" s="153"/>
      <c r="M110" s="148"/>
      <c r="N110" s="9"/>
      <c r="O110" s="9"/>
      <c r="P110" s="185"/>
      <c r="Q110" s="167"/>
      <c r="R110" s="167"/>
      <c r="S110" s="188"/>
      <c r="T110" s="1536"/>
      <c r="U110" s="1096"/>
      <c r="V110" s="167"/>
      <c r="W110" s="1241"/>
      <c r="X110" s="565"/>
      <c r="Y110" s="1102"/>
      <c r="Z110" s="167"/>
      <c r="AA110" s="170"/>
      <c r="AB110" s="1096"/>
      <c r="AC110" s="292"/>
      <c r="AD110" s="167"/>
      <c r="AE110" s="217"/>
      <c r="AF110" s="1098"/>
      <c r="AG110" s="153"/>
      <c r="AH110" s="1504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4"/>
      <c r="AS110" s="166"/>
      <c r="AT110" s="266"/>
      <c r="AU110" s="565"/>
      <c r="AV110" s="59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7"/>
      <c r="BQ110" s="167"/>
      <c r="BR110" s="167"/>
      <c r="BS110" s="167"/>
      <c r="BT110" s="167"/>
      <c r="BU110" s="167"/>
      <c r="BV110" s="167"/>
      <c r="BW110" s="167"/>
    </row>
    <row r="111" spans="2:75" ht="12.75" customHeight="1">
      <c r="B111" s="530" t="s">
        <v>9</v>
      </c>
      <c r="C111" s="531" t="s">
        <v>224</v>
      </c>
      <c r="D111" s="478">
        <v>200</v>
      </c>
      <c r="E111" s="170"/>
      <c r="F111" s="530" t="s">
        <v>127</v>
      </c>
      <c r="G111" s="1267" t="s">
        <v>642</v>
      </c>
      <c r="H111" s="454">
        <v>200</v>
      </c>
      <c r="I111" s="167"/>
      <c r="J111" s="167"/>
      <c r="K111" s="167"/>
      <c r="L111" s="185"/>
      <c r="M111" s="167"/>
      <c r="N111" s="9"/>
      <c r="O111" s="9"/>
      <c r="P111" s="185"/>
      <c r="Q111" s="167"/>
      <c r="R111" s="167"/>
      <c r="S111" s="188"/>
      <c r="T111" s="1105"/>
      <c r="U111" s="1105"/>
      <c r="V111" s="167"/>
      <c r="W111" s="217"/>
      <c r="X111" s="1259"/>
      <c r="Y111" s="1260"/>
      <c r="Z111" s="167"/>
      <c r="AA111" s="170"/>
      <c r="AB111" s="167"/>
      <c r="AC111" s="217"/>
      <c r="AD111" s="1098"/>
      <c r="AE111" s="217"/>
      <c r="AF111" s="1098"/>
      <c r="AG111" s="222"/>
      <c r="AH111" s="1216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4"/>
      <c r="AS111" s="166"/>
      <c r="AT111" s="266"/>
      <c r="AU111" s="565"/>
      <c r="AV111" s="59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7"/>
      <c r="BQ111" s="167"/>
      <c r="BR111" s="167"/>
      <c r="BS111" s="167"/>
      <c r="BT111" s="167"/>
      <c r="BU111" s="167"/>
      <c r="BV111" s="167"/>
      <c r="BW111" s="167"/>
    </row>
    <row r="112" spans="2:75" ht="12" customHeight="1">
      <c r="B112" s="530" t="s">
        <v>10</v>
      </c>
      <c r="C112" s="531" t="s">
        <v>11</v>
      </c>
      <c r="D112" s="478">
        <v>50</v>
      </c>
      <c r="E112" s="167"/>
      <c r="F112" s="530" t="s">
        <v>10</v>
      </c>
      <c r="G112" s="549" t="s">
        <v>11</v>
      </c>
      <c r="H112" s="454">
        <v>43</v>
      </c>
      <c r="I112" s="167"/>
      <c r="J112" s="167"/>
      <c r="K112" s="167"/>
      <c r="L112" s="185"/>
      <c r="M112" s="167"/>
      <c r="N112" s="9"/>
      <c r="O112" s="9"/>
      <c r="P112" s="185"/>
      <c r="Q112" s="167"/>
      <c r="R112" s="167"/>
      <c r="S112" s="153"/>
      <c r="T112" s="294"/>
      <c r="U112" s="1220"/>
      <c r="V112" s="167"/>
      <c r="W112" s="167"/>
      <c r="X112" s="167"/>
      <c r="Y112" s="167"/>
      <c r="Z112" s="167"/>
      <c r="AA112" s="170"/>
      <c r="AB112" s="1096"/>
      <c r="AC112" s="217"/>
      <c r="AD112" s="1098"/>
      <c r="AE112" s="217"/>
      <c r="AF112" s="1098"/>
      <c r="AG112" s="167"/>
      <c r="AH112" s="1216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4"/>
      <c r="AS112" s="166"/>
      <c r="AT112" s="287"/>
      <c r="AU112" s="565"/>
      <c r="AV112" s="59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7"/>
      <c r="BQ112" s="167"/>
      <c r="BR112" s="167"/>
      <c r="BS112" s="167"/>
      <c r="BT112" s="167"/>
      <c r="BU112" s="167"/>
      <c r="BV112" s="167"/>
      <c r="BW112" s="167"/>
    </row>
    <row r="113" spans="2:75" ht="13.5" customHeight="1">
      <c r="B113" s="530" t="s">
        <v>10</v>
      </c>
      <c r="C113" s="531" t="s">
        <v>510</v>
      </c>
      <c r="D113" s="478">
        <v>30</v>
      </c>
      <c r="E113" s="167"/>
      <c r="F113" s="530" t="s">
        <v>10</v>
      </c>
      <c r="G113" s="549" t="s">
        <v>510</v>
      </c>
      <c r="H113" s="454">
        <v>30</v>
      </c>
      <c r="I113" s="167"/>
      <c r="J113" s="167"/>
      <c r="K113" s="167"/>
      <c r="L113" s="185"/>
      <c r="M113" s="167"/>
      <c r="N113" s="9"/>
      <c r="O113" s="9"/>
      <c r="P113" s="185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70"/>
      <c r="AB113" s="1096"/>
      <c r="AC113" s="217"/>
      <c r="AD113" s="1098"/>
      <c r="AE113" s="217"/>
      <c r="AF113" s="167"/>
      <c r="AG113" s="167"/>
      <c r="AH113" s="1216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4"/>
      <c r="AS113" s="166"/>
      <c r="AT113" s="287"/>
      <c r="AU113" s="565"/>
      <c r="AV113" s="59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7"/>
      <c r="BQ113" s="167"/>
      <c r="BR113" s="167"/>
      <c r="BS113" s="167"/>
      <c r="BT113" s="167"/>
      <c r="BU113" s="167"/>
      <c r="BV113" s="167"/>
      <c r="BW113" s="167"/>
    </row>
    <row r="114" spans="2:75" ht="12.75" customHeight="1">
      <c r="B114" s="539" t="s">
        <v>688</v>
      </c>
      <c r="C114" s="531" t="s">
        <v>628</v>
      </c>
      <c r="D114" s="478">
        <v>100</v>
      </c>
      <c r="E114" s="167"/>
      <c r="F114" s="590" t="s">
        <v>688</v>
      </c>
      <c r="G114" s="549" t="s">
        <v>660</v>
      </c>
      <c r="H114" s="454">
        <v>100</v>
      </c>
      <c r="I114" s="167"/>
      <c r="J114" s="167"/>
      <c r="K114" s="167"/>
      <c r="L114" s="185"/>
      <c r="M114" s="167"/>
      <c r="N114" s="9"/>
      <c r="O114" s="9"/>
      <c r="P114" s="185"/>
      <c r="Q114" s="167"/>
      <c r="R114" s="167"/>
      <c r="S114" s="167"/>
      <c r="T114" s="167"/>
      <c r="U114" s="167"/>
      <c r="V114" s="167"/>
      <c r="W114" s="167"/>
      <c r="X114" s="167"/>
      <c r="Y114" s="167"/>
      <c r="Z114" s="167"/>
      <c r="AA114" s="275"/>
      <c r="AB114" s="1098"/>
      <c r="AC114" s="217"/>
      <c r="AD114" s="1098"/>
      <c r="AE114" s="217"/>
      <c r="AF114" s="1098"/>
      <c r="AG114" s="153"/>
      <c r="AH114" s="167"/>
      <c r="AI114" s="167"/>
      <c r="AJ114" s="167"/>
      <c r="AK114" s="167"/>
      <c r="AL114" s="167"/>
      <c r="AM114" s="167"/>
      <c r="AN114" s="167"/>
      <c r="AO114" s="167"/>
      <c r="AP114" s="167"/>
      <c r="AQ114" s="167"/>
      <c r="AR114" s="153"/>
      <c r="AS114" s="148"/>
      <c r="AT114" s="266"/>
      <c r="AU114" s="565"/>
      <c r="AV114" s="597"/>
      <c r="AW114" s="167"/>
      <c r="AX114" s="167"/>
      <c r="AY114" s="167"/>
      <c r="AZ114" s="167"/>
      <c r="BA114" s="256"/>
      <c r="BB114" s="167"/>
      <c r="BC114" s="167"/>
      <c r="BD114" s="256"/>
      <c r="BE114" s="167"/>
      <c r="BF114" s="167"/>
      <c r="BG114" s="167"/>
      <c r="BH114" s="167"/>
      <c r="BI114" s="167"/>
      <c r="BJ114" s="167"/>
      <c r="BK114" s="167"/>
      <c r="BL114" s="167"/>
      <c r="BM114" s="167"/>
      <c r="BN114" s="167"/>
      <c r="BO114" s="167"/>
      <c r="BP114" s="167"/>
      <c r="BQ114" s="167"/>
      <c r="BR114" s="167"/>
      <c r="BS114" s="167"/>
      <c r="BT114" s="167"/>
      <c r="BU114" s="167"/>
      <c r="BV114" s="167"/>
      <c r="BW114" s="167"/>
    </row>
    <row r="115" spans="2:75">
      <c r="E115" s="245"/>
      <c r="F115" s="167"/>
      <c r="G115" s="185"/>
      <c r="H115" s="167"/>
      <c r="I115" s="167"/>
      <c r="J115" s="167"/>
      <c r="K115" s="167"/>
      <c r="L115" s="185"/>
      <c r="M115" s="167"/>
      <c r="N115" s="9"/>
      <c r="O115" s="9"/>
      <c r="P115" s="185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53"/>
      <c r="AB115" s="1096"/>
      <c r="AC115" s="1511"/>
      <c r="AD115" s="1098"/>
      <c r="AE115" s="217"/>
      <c r="AF115" s="167"/>
      <c r="AG115" s="167"/>
      <c r="AH115" s="1216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284"/>
      <c r="AU115" s="171"/>
      <c r="AV115" s="167"/>
      <c r="AW115" s="167"/>
      <c r="AX115" s="153"/>
      <c r="AY115" s="148"/>
      <c r="AZ115" s="166"/>
      <c r="BA115" s="289"/>
      <c r="BB115" s="290"/>
      <c r="BC115" s="284"/>
      <c r="BD115" s="289"/>
      <c r="BE115" s="290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7"/>
      <c r="BQ115" s="167"/>
      <c r="BR115" s="167"/>
      <c r="BS115" s="167"/>
      <c r="BT115" s="167"/>
      <c r="BU115" s="167"/>
      <c r="BV115" s="167"/>
      <c r="BW115" s="167"/>
    </row>
    <row r="116" spans="2:75" ht="17.25" customHeight="1">
      <c r="B116" s="126"/>
      <c r="C116" s="213"/>
      <c r="D116" s="126"/>
      <c r="E116" s="167"/>
      <c r="F116" s="167"/>
      <c r="G116" s="185"/>
      <c r="H116" s="167"/>
      <c r="I116" s="167"/>
      <c r="J116" s="167"/>
      <c r="K116" s="167"/>
      <c r="L116" s="185"/>
      <c r="M116" s="167"/>
      <c r="N116" s="9"/>
      <c r="O116" s="9"/>
      <c r="P116" s="185"/>
      <c r="Q116" s="167"/>
      <c r="R116" s="674"/>
      <c r="S116" s="167"/>
      <c r="T116" s="311"/>
      <c r="U116" s="311"/>
      <c r="V116" s="238"/>
      <c r="W116" s="239"/>
      <c r="X116" s="167"/>
      <c r="Y116" s="167"/>
      <c r="Z116" s="167"/>
      <c r="AA116" s="153"/>
      <c r="AB116" s="1103"/>
      <c r="AC116" s="1519"/>
      <c r="AD116" s="1098"/>
      <c r="AE116" s="188"/>
      <c r="AF116" s="167"/>
      <c r="AG116" s="266"/>
      <c r="AH116" s="1216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229"/>
      <c r="AU116" s="167"/>
      <c r="AV116" s="167"/>
      <c r="AW116" s="167"/>
      <c r="AX116" s="167"/>
      <c r="AY116" s="148"/>
      <c r="AZ116" s="167"/>
      <c r="BA116" s="177"/>
      <c r="BB116" s="181"/>
      <c r="BC116" s="261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7"/>
      <c r="BQ116" s="167"/>
      <c r="BR116" s="167"/>
      <c r="BS116" s="167"/>
      <c r="BT116" s="167"/>
      <c r="BU116" s="167"/>
      <c r="BV116" s="167"/>
      <c r="BW116" s="167"/>
    </row>
    <row r="117" spans="2:75" ht="18" customHeight="1">
      <c r="B117" s="126"/>
      <c r="C117" s="213"/>
      <c r="D117" s="126"/>
      <c r="E117" s="1535"/>
      <c r="F117" s="167"/>
      <c r="G117" s="185"/>
      <c r="H117" s="167"/>
      <c r="I117" s="167"/>
      <c r="J117" s="167"/>
      <c r="K117" s="167"/>
      <c r="L117" s="185"/>
      <c r="M117" s="167"/>
      <c r="N117" s="9"/>
      <c r="O117" s="9"/>
      <c r="P117" s="185"/>
      <c r="Q117" s="167"/>
      <c r="R117" s="167"/>
      <c r="S117" s="167"/>
      <c r="T117" s="167"/>
      <c r="U117" s="164"/>
      <c r="V117" s="262"/>
      <c r="W117" s="153"/>
      <c r="X117" s="167"/>
      <c r="Y117" s="167"/>
      <c r="Z117" s="167"/>
      <c r="AA117" s="282"/>
      <c r="AB117" s="1098"/>
      <c r="AC117" s="167"/>
      <c r="AD117" s="1098"/>
      <c r="AE117" s="153"/>
      <c r="AF117" s="1098"/>
      <c r="AG117" s="167"/>
      <c r="AH117" s="1216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229"/>
      <c r="AU117" s="167"/>
      <c r="AV117" s="167"/>
      <c r="AW117" s="167"/>
      <c r="AX117" s="167"/>
      <c r="AY117" s="148"/>
      <c r="AZ117" s="148"/>
      <c r="BA117" s="164"/>
      <c r="BB117" s="181"/>
      <c r="BC117" s="261"/>
      <c r="BD117" s="164"/>
      <c r="BE117" s="166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7"/>
      <c r="BQ117" s="167"/>
      <c r="BR117" s="167"/>
      <c r="BS117" s="167"/>
      <c r="BT117" s="167"/>
      <c r="BU117" s="167"/>
      <c r="BV117" s="167"/>
      <c r="BW117" s="167"/>
    </row>
    <row r="118" spans="2:75" ht="11.25" customHeight="1">
      <c r="B118" s="290"/>
      <c r="C118" s="185"/>
      <c r="D118" s="167"/>
      <c r="E118" s="289"/>
      <c r="F118" s="167"/>
      <c r="G118" s="185"/>
      <c r="H118" s="167"/>
      <c r="I118" s="167"/>
      <c r="J118" s="167"/>
      <c r="K118" s="167"/>
      <c r="L118" s="185"/>
      <c r="M118" s="167"/>
      <c r="N118" s="9"/>
      <c r="O118" s="9"/>
      <c r="P118" s="185"/>
      <c r="Q118" s="167"/>
      <c r="R118" s="167"/>
      <c r="S118" s="167"/>
      <c r="T118" s="137"/>
      <c r="U118" s="674"/>
      <c r="V118" s="167"/>
      <c r="W118" s="262"/>
      <c r="X118" s="167"/>
      <c r="Y118" s="167"/>
      <c r="Z118" s="167"/>
      <c r="AA118" s="250"/>
      <c r="AB118" s="1098"/>
      <c r="AC118" s="167"/>
      <c r="AD118" s="1106"/>
      <c r="AE118" s="280"/>
      <c r="AF118" s="1098"/>
      <c r="AG118" s="137"/>
      <c r="AH118" s="1216"/>
      <c r="AI118" s="167"/>
      <c r="AJ118" s="1501"/>
      <c r="AK118" s="153"/>
      <c r="AL118" s="137"/>
      <c r="AM118" s="167"/>
      <c r="AN118" s="167"/>
      <c r="AO118" s="167"/>
      <c r="AP118" s="229"/>
      <c r="AQ118" s="167"/>
      <c r="AR118" s="167"/>
      <c r="AS118" s="167"/>
      <c r="AT118" s="229"/>
      <c r="AU118" s="167"/>
      <c r="AV118" s="167"/>
      <c r="AW118" s="167"/>
      <c r="AX118" s="167"/>
      <c r="AY118" s="148"/>
      <c r="AZ118" s="148"/>
      <c r="BA118" s="164"/>
      <c r="BB118" s="181"/>
      <c r="BC118" s="261"/>
      <c r="BD118" s="164"/>
      <c r="BE118" s="166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7"/>
      <c r="BQ118" s="167"/>
      <c r="BR118" s="167"/>
      <c r="BS118" s="167"/>
      <c r="BT118" s="167"/>
      <c r="BU118" s="167"/>
      <c r="BV118" s="167"/>
      <c r="BW118" s="167"/>
    </row>
    <row r="119" spans="2:75">
      <c r="B119" s="167"/>
      <c r="C119" s="185"/>
      <c r="D119" s="167"/>
      <c r="E119" s="153"/>
      <c r="F119" s="167"/>
      <c r="G119" s="185"/>
      <c r="H119" s="167"/>
      <c r="I119" s="167"/>
      <c r="J119" s="167"/>
      <c r="K119" s="167"/>
      <c r="L119" s="185"/>
      <c r="M119" s="167"/>
      <c r="N119" s="9"/>
      <c r="O119" s="87"/>
      <c r="P119" s="185"/>
      <c r="Q119" s="167"/>
      <c r="R119" s="167"/>
      <c r="S119" s="186"/>
      <c r="T119" s="167"/>
      <c r="U119" s="167"/>
      <c r="V119" s="167"/>
      <c r="W119" s="167"/>
      <c r="X119" s="167"/>
      <c r="Y119" s="153"/>
      <c r="Z119" s="167"/>
      <c r="AA119" s="164"/>
      <c r="AB119" s="1098"/>
      <c r="AC119" s="217"/>
      <c r="AD119" s="167"/>
      <c r="AE119" s="153"/>
      <c r="AF119" s="1098"/>
      <c r="AG119" s="164"/>
      <c r="AH119" s="1216"/>
      <c r="AI119" s="167"/>
      <c r="AJ119" s="1501"/>
      <c r="AK119" s="181"/>
      <c r="AL119" s="540"/>
      <c r="AM119" s="167"/>
      <c r="AN119" s="167"/>
      <c r="AO119" s="167"/>
      <c r="AP119" s="266"/>
      <c r="AQ119" s="167"/>
      <c r="AR119" s="167"/>
      <c r="AS119" s="167"/>
      <c r="AT119" s="287"/>
      <c r="AU119" s="167"/>
      <c r="AV119" s="167"/>
      <c r="AW119" s="167"/>
      <c r="AX119" s="167"/>
      <c r="AY119" s="153"/>
      <c r="AZ119" s="148"/>
      <c r="BA119" s="177"/>
      <c r="BB119" s="181"/>
      <c r="BC119" s="261"/>
      <c r="BD119" s="164"/>
      <c r="BE119" s="166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7"/>
      <c r="BQ119" s="167"/>
      <c r="BR119" s="167"/>
      <c r="BS119" s="167"/>
      <c r="BT119" s="167"/>
      <c r="BU119" s="167"/>
      <c r="BV119" s="167"/>
      <c r="BW119" s="167"/>
    </row>
    <row r="120" spans="2:75">
      <c r="B120" s="167"/>
      <c r="C120" s="485"/>
      <c r="D120" s="167"/>
      <c r="E120" s="153"/>
      <c r="F120" s="167"/>
      <c r="G120" s="185"/>
      <c r="H120" s="167"/>
      <c r="I120" s="167"/>
      <c r="J120" s="167"/>
      <c r="K120" s="186"/>
      <c r="L120" s="153"/>
      <c r="M120" s="148"/>
      <c r="N120" s="9"/>
      <c r="O120" s="9"/>
      <c r="P120" s="185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4"/>
      <c r="AB120" s="1098"/>
      <c r="AC120" s="217"/>
      <c r="AD120" s="167"/>
      <c r="AE120" s="153"/>
      <c r="AF120" s="1098"/>
      <c r="AG120" s="164"/>
      <c r="AH120" s="1216"/>
      <c r="AI120" s="167"/>
      <c r="AJ120" s="1501"/>
      <c r="AK120" s="181"/>
      <c r="AL120" s="546"/>
      <c r="AM120" s="167"/>
      <c r="AN120" s="167"/>
      <c r="AO120" s="167"/>
      <c r="AP120" s="229"/>
      <c r="AQ120" s="167"/>
      <c r="AR120" s="167"/>
      <c r="AS120" s="167"/>
      <c r="AT120" s="167"/>
      <c r="AU120" s="167"/>
      <c r="AV120" s="167"/>
      <c r="AW120" s="167"/>
      <c r="AX120" s="167"/>
      <c r="AY120" s="153"/>
      <c r="AZ120" s="148"/>
      <c r="BA120" s="177"/>
      <c r="BB120" s="181"/>
      <c r="BC120" s="261"/>
      <c r="BD120" s="164"/>
      <c r="BE120" s="166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7"/>
      <c r="BQ120" s="167"/>
      <c r="BR120" s="167"/>
      <c r="BS120" s="167"/>
      <c r="BT120" s="167"/>
      <c r="BU120" s="167"/>
      <c r="BV120" s="167"/>
      <c r="BW120" s="167"/>
    </row>
    <row r="121" spans="2:75">
      <c r="B121" s="167"/>
      <c r="C121" s="185"/>
      <c r="D121" s="167"/>
      <c r="E121" s="153"/>
      <c r="F121" s="167"/>
      <c r="G121" s="185"/>
      <c r="H121" s="167"/>
      <c r="I121" s="167"/>
      <c r="J121" s="167"/>
      <c r="K121" s="167"/>
      <c r="L121" s="185"/>
      <c r="M121" s="167"/>
      <c r="N121" s="9"/>
      <c r="O121" s="9"/>
      <c r="P121" s="485"/>
      <c r="Q121" s="167"/>
      <c r="R121" s="153"/>
      <c r="S121" s="167"/>
      <c r="T121" s="167"/>
      <c r="U121" s="167"/>
      <c r="V121" s="167"/>
      <c r="W121" s="167"/>
      <c r="X121" s="167"/>
      <c r="Y121" s="167"/>
      <c r="Z121" s="167"/>
      <c r="AA121" s="170"/>
      <c r="AB121" s="167"/>
      <c r="AC121" s="217"/>
      <c r="AD121" s="167"/>
      <c r="AE121" s="153"/>
      <c r="AF121" s="1098"/>
      <c r="AG121" s="164"/>
      <c r="AH121" s="1216"/>
      <c r="AI121" s="167"/>
      <c r="AJ121" s="1501"/>
      <c r="AK121" s="153"/>
      <c r="AL121" s="137"/>
      <c r="AM121" s="167"/>
      <c r="AN121" s="167"/>
      <c r="AO121" s="167"/>
      <c r="AP121" s="229"/>
      <c r="AQ121" s="167"/>
      <c r="AR121" s="167"/>
      <c r="AS121" s="167"/>
      <c r="AT121" s="284"/>
      <c r="AU121" s="167"/>
      <c r="AV121" s="167"/>
      <c r="AW121" s="167"/>
      <c r="AX121" s="167"/>
      <c r="AY121" s="153"/>
      <c r="AZ121" s="148"/>
      <c r="BA121" s="177"/>
      <c r="BB121" s="181"/>
      <c r="BC121" s="261"/>
      <c r="BD121" s="164"/>
      <c r="BE121" s="166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7"/>
      <c r="BQ121" s="167"/>
      <c r="BR121" s="167"/>
      <c r="BS121" s="167"/>
      <c r="BT121" s="167"/>
      <c r="BU121" s="167"/>
      <c r="BV121" s="167"/>
      <c r="BW121" s="167"/>
    </row>
    <row r="122" spans="2:75">
      <c r="B122" s="311"/>
      <c r="C122" s="311"/>
      <c r="D122" s="486"/>
      <c r="E122" s="153"/>
      <c r="F122" s="9"/>
      <c r="G122" s="185"/>
      <c r="H122" s="167"/>
      <c r="I122" s="167"/>
      <c r="J122" s="167"/>
      <c r="K122" s="186"/>
      <c r="L122" s="153"/>
      <c r="M122" s="148"/>
      <c r="N122" s="9"/>
      <c r="O122" s="9"/>
      <c r="P122" s="185"/>
      <c r="Q122" s="167"/>
      <c r="R122" s="167"/>
      <c r="S122" s="272"/>
      <c r="T122" s="272"/>
      <c r="U122" s="1512"/>
      <c r="V122" s="167"/>
      <c r="W122" s="272"/>
      <c r="X122" s="272"/>
      <c r="Y122" s="1512"/>
      <c r="Z122" s="167"/>
      <c r="AA122" s="170"/>
      <c r="AB122" s="1100"/>
      <c r="AC122" s="217"/>
      <c r="AD122" s="1098"/>
      <c r="AE122" s="153"/>
      <c r="AF122" s="167"/>
      <c r="AG122" s="153"/>
      <c r="AH122" s="1216"/>
      <c r="AI122" s="167"/>
      <c r="AJ122" s="1501"/>
      <c r="AK122" s="153"/>
      <c r="AL122" s="137"/>
      <c r="AM122" s="167"/>
      <c r="AN122" s="167"/>
      <c r="AO122" s="167"/>
      <c r="AP122" s="229"/>
      <c r="AQ122" s="167"/>
      <c r="AR122" s="167"/>
      <c r="AS122" s="167"/>
      <c r="AT122" s="229"/>
      <c r="AU122" s="167"/>
      <c r="AV122" s="167"/>
      <c r="AW122" s="167"/>
      <c r="AX122" s="167"/>
      <c r="AY122" s="153"/>
      <c r="AZ122" s="148"/>
      <c r="BA122" s="177"/>
      <c r="BB122" s="181"/>
      <c r="BC122" s="261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7"/>
      <c r="BQ122" s="167"/>
      <c r="BR122" s="167"/>
      <c r="BS122" s="167"/>
      <c r="BT122" s="167"/>
      <c r="BU122" s="167"/>
      <c r="BV122" s="167"/>
      <c r="BW122" s="167"/>
    </row>
    <row r="123" spans="2:75">
      <c r="B123" s="167"/>
      <c r="C123" s="185"/>
      <c r="D123" s="167"/>
      <c r="E123" s="153"/>
      <c r="F123" s="9"/>
      <c r="G123" s="185"/>
      <c r="H123" s="167"/>
      <c r="I123" s="167"/>
      <c r="J123" s="167"/>
      <c r="K123" s="186"/>
      <c r="L123" s="153"/>
      <c r="M123" s="148"/>
      <c r="N123" s="9"/>
      <c r="O123" s="3"/>
      <c r="P123" s="311"/>
      <c r="Q123" s="486"/>
      <c r="R123" s="167"/>
      <c r="S123" s="217"/>
      <c r="T123" s="565"/>
      <c r="U123" s="1098"/>
      <c r="V123" s="167"/>
      <c r="W123" s="167"/>
      <c r="X123" s="167"/>
      <c r="Y123" s="167"/>
      <c r="Z123" s="167"/>
      <c r="AA123" s="164"/>
      <c r="AB123" s="167"/>
      <c r="AC123" s="217"/>
      <c r="AD123" s="1098"/>
      <c r="AE123" s="153"/>
      <c r="AF123" s="167"/>
      <c r="AG123" s="153"/>
      <c r="AH123" s="1216"/>
      <c r="AI123" s="167"/>
      <c r="AJ123" s="1501"/>
      <c r="AK123" s="153"/>
      <c r="AL123" s="137"/>
      <c r="AM123" s="167"/>
      <c r="AN123" s="167"/>
      <c r="AO123" s="167"/>
      <c r="AP123" s="167"/>
      <c r="AQ123" s="167"/>
      <c r="AR123" s="167"/>
      <c r="AS123" s="167"/>
      <c r="AT123" s="229"/>
      <c r="AU123" s="167"/>
      <c r="AV123" s="167"/>
      <c r="AW123" s="167"/>
      <c r="AX123" s="167"/>
      <c r="AY123" s="185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7"/>
      <c r="BQ123" s="167"/>
      <c r="BR123" s="167"/>
      <c r="BS123" s="167"/>
      <c r="BT123" s="167"/>
      <c r="BU123" s="167"/>
      <c r="BV123" s="167"/>
      <c r="BW123" s="167"/>
    </row>
    <row r="124" spans="2:75">
      <c r="B124" s="186"/>
      <c r="C124" s="153"/>
      <c r="D124" s="148"/>
      <c r="E124" s="153"/>
      <c r="F124" s="87"/>
      <c r="G124" s="185"/>
      <c r="H124" s="167"/>
      <c r="I124" s="167"/>
      <c r="J124" s="167"/>
      <c r="K124" s="190"/>
      <c r="L124" s="153"/>
      <c r="M124" s="148"/>
      <c r="N124" s="9"/>
      <c r="O124" s="9"/>
      <c r="P124" s="185"/>
      <c r="Q124" s="167"/>
      <c r="R124" s="167"/>
      <c r="S124" s="217"/>
      <c r="T124" s="565"/>
      <c r="U124" s="1098"/>
      <c r="V124" s="167"/>
      <c r="W124" s="177"/>
      <c r="X124" s="1321"/>
      <c r="Y124" s="1099"/>
      <c r="Z124" s="167"/>
      <c r="AA124" s="170"/>
      <c r="AB124" s="1099"/>
      <c r="AC124" s="153"/>
      <c r="AD124" s="167"/>
      <c r="AE124" s="153"/>
      <c r="AF124" s="167"/>
      <c r="AG124" s="153"/>
      <c r="AH124" s="1216"/>
      <c r="AI124" s="167"/>
      <c r="AJ124" s="1501"/>
      <c r="AK124" s="153"/>
      <c r="AL124" s="137"/>
      <c r="AM124" s="167"/>
      <c r="AN124" s="167"/>
      <c r="AO124" s="167"/>
      <c r="AP124" s="167"/>
      <c r="AQ124" s="167"/>
      <c r="AR124" s="167"/>
      <c r="AS124" s="167"/>
      <c r="AT124" s="258"/>
      <c r="AU124" s="167"/>
      <c r="AV124" s="167"/>
      <c r="AW124" s="167"/>
      <c r="AX124" s="167"/>
      <c r="AY124" s="185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7"/>
      <c r="BQ124" s="167"/>
      <c r="BR124" s="167"/>
      <c r="BS124" s="167"/>
      <c r="BT124" s="167"/>
      <c r="BU124" s="167"/>
      <c r="BV124" s="167"/>
      <c r="BW124" s="167"/>
    </row>
    <row r="125" spans="2:75">
      <c r="B125" s="186"/>
      <c r="C125" s="217"/>
      <c r="D125" s="148"/>
      <c r="E125" s="153"/>
      <c r="F125" s="9"/>
      <c r="G125" s="185"/>
      <c r="H125" s="167"/>
      <c r="I125" s="167"/>
      <c r="J125" s="167"/>
      <c r="K125" s="167"/>
      <c r="L125" s="167"/>
      <c r="M125" s="167"/>
      <c r="N125" s="9"/>
      <c r="O125" s="9"/>
      <c r="P125" s="9"/>
      <c r="Q125" s="9"/>
      <c r="R125" s="167"/>
      <c r="S125" s="217"/>
      <c r="T125" s="565"/>
      <c r="U125" s="1098"/>
      <c r="V125" s="167"/>
      <c r="W125" s="177"/>
      <c r="X125" s="565"/>
      <c r="Y125" s="1099"/>
      <c r="Z125" s="167"/>
      <c r="AA125" s="170"/>
      <c r="AB125" s="167"/>
      <c r="AC125" s="217"/>
      <c r="AD125" s="167"/>
      <c r="AE125" s="841"/>
      <c r="AF125" s="167"/>
      <c r="AG125" s="153"/>
      <c r="AH125" s="1216"/>
      <c r="AI125" s="167"/>
      <c r="AJ125" s="540"/>
      <c r="AK125" s="166"/>
      <c r="AL125" s="167"/>
      <c r="AM125" s="167"/>
      <c r="AN125" s="153"/>
      <c r="AO125" s="148"/>
      <c r="AP125" s="153"/>
      <c r="AQ125" s="167"/>
      <c r="AR125" s="167"/>
      <c r="AS125" s="167"/>
      <c r="AT125" s="229"/>
      <c r="AU125" s="167"/>
      <c r="AV125" s="167"/>
      <c r="AW125" s="167"/>
      <c r="AX125" s="167"/>
      <c r="AY125" s="185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7"/>
      <c r="BQ125" s="167"/>
      <c r="BR125" s="167"/>
      <c r="BS125" s="167"/>
      <c r="BT125" s="167"/>
      <c r="BU125" s="167"/>
      <c r="BV125" s="167"/>
      <c r="BW125" s="167"/>
    </row>
    <row r="126" spans="2:75" ht="15.6">
      <c r="B126" s="9"/>
      <c r="C126" s="37"/>
      <c r="D126" s="9"/>
      <c r="E126" s="153"/>
      <c r="F126" s="9"/>
      <c r="G126" s="485"/>
      <c r="H126" s="167"/>
      <c r="I126" s="167"/>
      <c r="J126" s="167"/>
      <c r="K126" s="167"/>
      <c r="L126" s="185"/>
      <c r="M126" s="167"/>
      <c r="N126" s="9"/>
      <c r="O126" s="9"/>
      <c r="P126" s="9"/>
      <c r="Q126" s="9"/>
      <c r="R126" s="167"/>
      <c r="S126" s="1503"/>
      <c r="T126" s="1291"/>
      <c r="U126" s="1098"/>
      <c r="V126" s="167"/>
      <c r="W126" s="1241"/>
      <c r="X126" s="565"/>
      <c r="Y126" s="1104"/>
      <c r="Z126" s="167"/>
      <c r="AA126" s="170"/>
      <c r="AB126" s="1101"/>
      <c r="AC126" s="217"/>
      <c r="AD126" s="1098"/>
      <c r="AE126" s="841"/>
      <c r="AF126" s="1098"/>
      <c r="AG126" s="153"/>
      <c r="AH126" s="1216"/>
      <c r="AI126" s="167"/>
      <c r="AJ126" s="1502"/>
      <c r="AK126" s="294"/>
      <c r="AL126" s="167"/>
      <c r="AM126" s="167"/>
      <c r="AN126" s="167"/>
      <c r="AO126" s="167"/>
      <c r="AP126" s="153"/>
      <c r="AQ126" s="167"/>
      <c r="AR126" s="167"/>
      <c r="AS126" s="167"/>
      <c r="AT126" s="167"/>
      <c r="AU126" s="167"/>
      <c r="AV126" s="167"/>
      <c r="AW126" s="167"/>
      <c r="AX126" s="167"/>
      <c r="AY126" s="185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7"/>
      <c r="BQ126" s="167"/>
      <c r="BR126" s="167"/>
      <c r="BS126" s="167"/>
      <c r="BT126" s="167"/>
      <c r="BU126" s="167"/>
      <c r="BV126" s="167"/>
      <c r="BW126" s="167"/>
    </row>
    <row r="127" spans="2:75" ht="15.6">
      <c r="B127" s="9"/>
      <c r="C127" s="37"/>
      <c r="D127" s="9"/>
      <c r="E127" s="295"/>
      <c r="F127" s="9"/>
      <c r="G127" s="185"/>
      <c r="H127" s="167"/>
      <c r="I127" s="167"/>
      <c r="J127" s="167"/>
      <c r="K127" s="167"/>
      <c r="L127" s="185"/>
      <c r="M127" s="167"/>
      <c r="N127" s="9"/>
      <c r="O127" s="9"/>
      <c r="P127" s="9"/>
      <c r="Q127" s="9"/>
      <c r="R127" s="167"/>
      <c r="S127" s="217"/>
      <c r="T127" s="565"/>
      <c r="U127" s="1098"/>
      <c r="V127" s="167"/>
      <c r="W127" s="1241"/>
      <c r="X127" s="565"/>
      <c r="Y127" s="1101"/>
      <c r="Z127" s="167"/>
      <c r="AA127" s="170"/>
      <c r="AB127" s="167"/>
      <c r="AC127" s="178"/>
      <c r="AD127" s="1098"/>
      <c r="AE127" s="841"/>
      <c r="AF127" s="1098"/>
      <c r="AG127" s="153"/>
      <c r="AH127" s="1216"/>
      <c r="AI127" s="167"/>
      <c r="AJ127" s="299"/>
      <c r="AK127" s="294"/>
      <c r="AL127" s="167"/>
      <c r="AM127" s="167"/>
      <c r="AN127" s="167"/>
      <c r="AO127" s="167"/>
      <c r="AP127" s="164"/>
      <c r="AQ127" s="290"/>
      <c r="AR127" s="400"/>
      <c r="AS127" s="167"/>
      <c r="AT127" s="167"/>
      <c r="AU127" s="167"/>
      <c r="AV127" s="167"/>
      <c r="AW127" s="167"/>
      <c r="AX127" s="167"/>
      <c r="AY127" s="185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7"/>
      <c r="BQ127" s="167"/>
      <c r="BR127" s="167"/>
      <c r="BS127" s="167"/>
      <c r="BT127" s="167"/>
      <c r="BU127" s="167"/>
      <c r="BV127" s="167"/>
      <c r="BW127" s="167"/>
    </row>
    <row r="128" spans="2:75" ht="15.6">
      <c r="B128" s="9"/>
      <c r="C128" s="37"/>
      <c r="D128" s="9"/>
      <c r="E128" s="400"/>
      <c r="F128" s="3"/>
      <c r="G128" s="311"/>
      <c r="H128" s="486"/>
      <c r="I128" s="167"/>
      <c r="J128" s="167"/>
      <c r="K128" s="167"/>
      <c r="L128" s="185"/>
      <c r="M128" s="167"/>
      <c r="N128" s="9"/>
      <c r="O128" s="9"/>
      <c r="P128" s="9"/>
      <c r="Q128" s="9"/>
      <c r="R128" s="167"/>
      <c r="S128" s="217"/>
      <c r="T128" s="565"/>
      <c r="U128" s="1534"/>
      <c r="V128" s="167"/>
      <c r="W128" s="1241"/>
      <c r="X128" s="565"/>
      <c r="Y128" s="1099"/>
      <c r="Z128" s="167"/>
      <c r="AA128" s="170"/>
      <c r="AB128" s="167"/>
      <c r="AC128" s="217"/>
      <c r="AD128" s="167"/>
      <c r="AE128" s="841"/>
      <c r="AF128" s="1098"/>
      <c r="AG128" s="153"/>
      <c r="AH128" s="1216"/>
      <c r="AI128" s="167"/>
      <c r="AJ128" s="299"/>
      <c r="AK128" s="294"/>
      <c r="AL128" s="167"/>
      <c r="AM128" s="167"/>
      <c r="AN128" s="167"/>
      <c r="AO128" s="167"/>
      <c r="AP128" s="167"/>
      <c r="AQ128" s="167"/>
      <c r="AR128" s="167"/>
      <c r="AS128" s="167"/>
      <c r="AT128" s="167"/>
      <c r="AU128" s="167"/>
      <c r="AV128" s="167"/>
      <c r="AW128" s="167"/>
      <c r="AX128" s="167"/>
      <c r="AY128" s="167"/>
      <c r="AZ128" s="167"/>
      <c r="BA128" s="167"/>
      <c r="BB128" s="167"/>
      <c r="BC128" s="167"/>
      <c r="BD128" s="167"/>
      <c r="BE128" s="153"/>
      <c r="BF128" s="167"/>
      <c r="BG128" s="167"/>
      <c r="BH128" s="167"/>
      <c r="BI128" s="167"/>
      <c r="BJ128" s="167"/>
      <c r="BK128" s="167"/>
      <c r="BL128" s="167"/>
      <c r="BM128" s="167"/>
      <c r="BN128" s="167"/>
      <c r="BO128" s="167"/>
      <c r="BP128" s="167"/>
      <c r="BQ128" s="167"/>
      <c r="BR128" s="167"/>
      <c r="BS128" s="167"/>
      <c r="BT128" s="167"/>
      <c r="BU128" s="167"/>
      <c r="BV128" s="167"/>
      <c r="BW128" s="167"/>
    </row>
    <row r="129" spans="2:75" ht="15.6">
      <c r="B129" s="9"/>
      <c r="C129" s="37"/>
      <c r="D129" s="9"/>
      <c r="E129" s="153"/>
      <c r="F129" s="9"/>
      <c r="G129" s="185"/>
      <c r="H129" s="167"/>
      <c r="I129" s="167"/>
      <c r="J129" s="167"/>
      <c r="K129" s="167"/>
      <c r="L129" s="185"/>
      <c r="M129" s="167"/>
      <c r="N129" s="9"/>
      <c r="O129" s="9"/>
      <c r="P129" s="9"/>
      <c r="Q129" s="9"/>
      <c r="R129" s="167"/>
      <c r="S129" s="170"/>
      <c r="T129" s="164"/>
      <c r="U129" s="1098"/>
      <c r="V129" s="167"/>
      <c r="W129" s="217"/>
      <c r="X129" s="1259"/>
      <c r="Y129" s="1517"/>
      <c r="Z129" s="167"/>
      <c r="AA129" s="170"/>
      <c r="AB129" s="1096"/>
      <c r="AC129" s="292"/>
      <c r="AD129" s="1098"/>
      <c r="AE129" s="153"/>
      <c r="AF129" s="1098"/>
      <c r="AG129" s="153"/>
      <c r="AH129" s="1504"/>
      <c r="AI129" s="167"/>
      <c r="AJ129" s="299"/>
      <c r="AK129" s="294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53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7"/>
      <c r="BQ129" s="167"/>
      <c r="BR129" s="167"/>
      <c r="BS129" s="167"/>
      <c r="BT129" s="167"/>
      <c r="BU129" s="167"/>
      <c r="BV129" s="167"/>
      <c r="BW129" s="167"/>
    </row>
    <row r="130" spans="2:75" ht="15.6">
      <c r="B130" s="9"/>
      <c r="C130" s="37"/>
      <c r="D130" s="9"/>
      <c r="E130" s="167"/>
      <c r="F130" s="186"/>
      <c r="G130" s="153"/>
      <c r="H130" s="148"/>
      <c r="I130" s="167"/>
      <c r="J130" s="167"/>
      <c r="K130" s="186"/>
      <c r="L130" s="177"/>
      <c r="M130" s="177"/>
      <c r="N130" s="9"/>
      <c r="O130" s="9"/>
      <c r="P130" s="9"/>
      <c r="Q130" s="9"/>
      <c r="R130" s="167"/>
      <c r="S130" s="167"/>
      <c r="T130" s="167"/>
      <c r="U130" s="167"/>
      <c r="V130" s="167"/>
      <c r="W130" s="167"/>
      <c r="X130" s="167"/>
      <c r="Y130" s="167"/>
      <c r="Z130" s="167"/>
      <c r="AA130" s="170"/>
      <c r="AB130" s="1102"/>
      <c r="AC130" s="217"/>
      <c r="AD130" s="1525"/>
      <c r="AE130" s="217"/>
      <c r="AF130" s="1098"/>
      <c r="AG130" s="222"/>
      <c r="AH130" s="1216"/>
      <c r="AI130" s="167"/>
      <c r="AJ130" s="299"/>
      <c r="AK130" s="294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85"/>
      <c r="AZ130" s="153"/>
      <c r="BA130" s="153"/>
      <c r="BB130" s="153"/>
      <c r="BC130" s="153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7"/>
      <c r="BQ130" s="167"/>
      <c r="BR130" s="167"/>
      <c r="BS130" s="167"/>
      <c r="BT130" s="167"/>
      <c r="BU130" s="167"/>
      <c r="BV130" s="167"/>
      <c r="BW130" s="167"/>
    </row>
    <row r="131" spans="2:75">
      <c r="B131" s="9"/>
      <c r="C131" s="37"/>
      <c r="D131" s="9"/>
      <c r="E131" s="167"/>
      <c r="F131" s="186"/>
      <c r="G131" s="217"/>
      <c r="H131" s="148"/>
      <c r="I131" s="167"/>
      <c r="J131" s="167"/>
      <c r="K131" s="186"/>
      <c r="L131" s="153"/>
      <c r="M131" s="148"/>
      <c r="N131" s="9"/>
      <c r="O131" s="9"/>
      <c r="P131" s="9"/>
      <c r="Q131" s="9"/>
      <c r="R131" s="167"/>
      <c r="S131" s="153"/>
      <c r="T131" s="1105"/>
      <c r="U131" s="1105"/>
      <c r="V131" s="167"/>
      <c r="W131" s="153"/>
      <c r="X131" s="294"/>
      <c r="Y131" s="1220"/>
      <c r="Z131" s="167"/>
      <c r="AA131" s="170"/>
      <c r="AB131" s="1096"/>
      <c r="AC131" s="217"/>
      <c r="AD131" s="167"/>
      <c r="AE131" s="217"/>
      <c r="AF131" s="1098"/>
      <c r="AG131" s="167"/>
      <c r="AH131" s="1216"/>
      <c r="AI131" s="167"/>
      <c r="AJ131" s="167"/>
      <c r="AK131" s="167"/>
      <c r="AL131" s="167"/>
      <c r="AM131" s="167"/>
      <c r="AN131" s="167"/>
      <c r="AO131" s="167"/>
      <c r="AP131" s="153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53"/>
      <c r="BA131" s="153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7"/>
      <c r="BQ131" s="167"/>
      <c r="BR131" s="167"/>
      <c r="BS131" s="167"/>
      <c r="BT131" s="167"/>
      <c r="BU131" s="167"/>
      <c r="BV131" s="167"/>
      <c r="BW131" s="167"/>
    </row>
    <row r="132" spans="2:75">
      <c r="B132" s="9"/>
      <c r="C132" s="37"/>
      <c r="D132" s="9"/>
      <c r="E132" s="167"/>
      <c r="F132" s="9"/>
      <c r="G132" s="9"/>
      <c r="H132" s="9"/>
      <c r="I132" s="167"/>
      <c r="J132" s="167"/>
      <c r="K132" s="186"/>
      <c r="L132" s="153"/>
      <c r="M132" s="148"/>
      <c r="N132" s="9"/>
      <c r="O132" s="9"/>
      <c r="P132" s="9"/>
      <c r="Q132" s="9"/>
      <c r="R132" s="167"/>
      <c r="S132" s="167"/>
      <c r="T132" s="167"/>
      <c r="U132" s="167"/>
      <c r="V132" s="167"/>
      <c r="W132" s="167"/>
      <c r="X132" s="167"/>
      <c r="Y132" s="167"/>
      <c r="Z132" s="167"/>
      <c r="AA132" s="170"/>
      <c r="AB132" s="1096"/>
      <c r="AC132" s="217"/>
      <c r="AD132" s="1098"/>
      <c r="AE132" s="217"/>
      <c r="AF132" s="167"/>
      <c r="AG132" s="153"/>
      <c r="AH132" s="167"/>
      <c r="AI132" s="153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53"/>
      <c r="AU132" s="148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7"/>
      <c r="BQ132" s="167"/>
      <c r="BR132" s="167"/>
      <c r="BS132" s="167"/>
      <c r="BT132" s="167"/>
      <c r="BU132" s="167"/>
      <c r="BV132" s="167"/>
      <c r="BW132" s="167"/>
    </row>
    <row r="133" spans="2:75">
      <c r="B133" s="9"/>
      <c r="C133" s="37"/>
      <c r="D133" s="9"/>
      <c r="E133" s="167"/>
      <c r="I133" s="167"/>
      <c r="J133" s="167"/>
      <c r="K133" s="186"/>
      <c r="L133" s="153"/>
      <c r="M133" s="148"/>
      <c r="N133" s="9"/>
      <c r="O133" s="167"/>
      <c r="P133" s="185"/>
      <c r="Q133" s="167"/>
      <c r="R133" s="167"/>
      <c r="S133" s="167"/>
      <c r="T133" s="167"/>
      <c r="U133" s="167"/>
      <c r="V133" s="167"/>
      <c r="W133" s="153"/>
      <c r="X133" s="294"/>
      <c r="Y133" s="1504"/>
      <c r="Z133" s="167"/>
      <c r="AA133" s="275"/>
      <c r="AB133" s="1098"/>
      <c r="AC133" s="153"/>
      <c r="AD133" s="167"/>
      <c r="AE133" s="217"/>
      <c r="AF133" s="1098"/>
      <c r="AG133" s="167"/>
      <c r="AH133" s="1216"/>
      <c r="AI133" s="164"/>
      <c r="AJ133" s="190"/>
      <c r="AK133" s="153"/>
      <c r="AL133" s="148"/>
      <c r="AM133" s="167"/>
      <c r="AN133" s="167"/>
      <c r="AO133" s="167"/>
      <c r="AP133" s="167"/>
      <c r="AQ133" s="167"/>
      <c r="AR133" s="167"/>
      <c r="AS133" s="153"/>
      <c r="AT133" s="153"/>
      <c r="AU133" s="192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7"/>
      <c r="BQ133" s="167"/>
      <c r="BR133" s="167"/>
      <c r="BS133" s="167"/>
      <c r="BT133" s="167"/>
      <c r="BU133" s="167"/>
      <c r="BV133" s="167"/>
      <c r="BW133" s="167"/>
    </row>
    <row r="134" spans="2:75">
      <c r="B134" s="167"/>
      <c r="C134" s="185"/>
      <c r="D134" s="167"/>
      <c r="E134" s="167"/>
      <c r="I134" s="167"/>
      <c r="J134" s="167"/>
      <c r="K134" s="186"/>
      <c r="L134" s="153"/>
      <c r="M134" s="148"/>
      <c r="N134" s="9"/>
      <c r="O134" s="167"/>
      <c r="P134" s="185"/>
      <c r="Q134" s="167"/>
      <c r="R134" s="153"/>
      <c r="S134" s="167"/>
      <c r="T134" s="167"/>
      <c r="U134" s="167"/>
      <c r="V134" s="167"/>
      <c r="W134" s="167"/>
      <c r="X134" s="167"/>
      <c r="Y134" s="167"/>
      <c r="Z134" s="167"/>
      <c r="AA134" s="153"/>
      <c r="AB134" s="1096"/>
      <c r="AC134" s="1511"/>
      <c r="AD134" s="1098"/>
      <c r="AE134" s="217"/>
      <c r="AF134" s="167"/>
      <c r="AG134" s="167"/>
      <c r="AH134" s="1216"/>
      <c r="AI134" s="164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7"/>
      <c r="BQ134" s="167"/>
      <c r="BR134" s="167"/>
      <c r="BS134" s="167"/>
      <c r="BT134" s="167"/>
      <c r="BU134" s="167"/>
      <c r="BV134" s="167"/>
      <c r="BW134" s="167"/>
    </row>
    <row r="135" spans="2:75" ht="15.6">
      <c r="B135" s="167"/>
      <c r="C135" s="185"/>
      <c r="D135" s="167"/>
      <c r="E135" s="167"/>
      <c r="I135" s="167"/>
      <c r="J135" s="167"/>
      <c r="K135" s="190"/>
      <c r="L135" s="269"/>
      <c r="M135" s="148"/>
      <c r="N135" s="9"/>
      <c r="O135" s="167"/>
      <c r="P135" s="185"/>
      <c r="Q135" s="167"/>
      <c r="R135" s="167"/>
      <c r="S135" s="272"/>
      <c r="T135" s="272"/>
      <c r="U135" s="1512"/>
      <c r="V135" s="167"/>
      <c r="W135" s="272"/>
      <c r="X135" s="272"/>
      <c r="Y135" s="1512"/>
      <c r="Z135" s="167"/>
      <c r="AA135" s="153"/>
      <c r="AB135" s="1103"/>
      <c r="AC135" s="1519"/>
      <c r="AD135" s="1098"/>
      <c r="AE135" s="153"/>
      <c r="AF135" s="167"/>
      <c r="AG135" s="282"/>
      <c r="AH135" s="1216"/>
      <c r="AI135" s="164"/>
      <c r="AJ135" s="167"/>
      <c r="AK135" s="167"/>
      <c r="AL135" s="167"/>
      <c r="AM135" s="167"/>
      <c r="AN135" s="167"/>
      <c r="AO135" s="167"/>
      <c r="AP135" s="167"/>
      <c r="AQ135" s="167"/>
      <c r="AR135" s="164"/>
      <c r="AS135" s="166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7"/>
      <c r="BQ135" s="167"/>
      <c r="BR135" s="167"/>
      <c r="BS135" s="167"/>
      <c r="BT135" s="167"/>
      <c r="BU135" s="167"/>
      <c r="BV135" s="167"/>
      <c r="BW135" s="167"/>
    </row>
    <row r="136" spans="2:75">
      <c r="B136" s="167"/>
      <c r="C136" s="185"/>
      <c r="D136" s="167"/>
      <c r="E136" s="167"/>
      <c r="I136" s="167"/>
      <c r="J136" s="167"/>
      <c r="K136" s="167"/>
      <c r="L136" s="185"/>
      <c r="M136" s="167"/>
      <c r="N136" s="9"/>
      <c r="O136" s="167"/>
      <c r="P136" s="185"/>
      <c r="Q136" s="167"/>
      <c r="R136" s="167"/>
      <c r="S136" s="153"/>
      <c r="T136" s="1322"/>
      <c r="U136" s="1098"/>
      <c r="V136" s="167"/>
      <c r="W136" s="167"/>
      <c r="X136" s="167"/>
      <c r="Y136" s="167"/>
      <c r="Z136" s="167"/>
      <c r="AA136" s="167"/>
      <c r="AB136" s="1098"/>
      <c r="AC136" s="167"/>
      <c r="AD136" s="1098"/>
      <c r="AE136" s="153"/>
      <c r="AF136" s="1526"/>
      <c r="AG136" s="540"/>
      <c r="AH136" s="1216"/>
      <c r="AI136" s="167"/>
      <c r="AJ136" s="186"/>
      <c r="AK136" s="153"/>
      <c r="AL136" s="148"/>
      <c r="AM136" s="167"/>
      <c r="AN136" s="167"/>
      <c r="AO136" s="167"/>
      <c r="AP136" s="167"/>
      <c r="AQ136" s="167"/>
      <c r="AR136" s="148"/>
      <c r="AS136" s="167"/>
      <c r="AT136" s="153"/>
      <c r="AU136" s="148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7"/>
      <c r="BQ136" s="167"/>
      <c r="BR136" s="167"/>
      <c r="BS136" s="167"/>
      <c r="BT136" s="167"/>
      <c r="BU136" s="167"/>
      <c r="BV136" s="167"/>
      <c r="BW136" s="167"/>
    </row>
    <row r="137" spans="2:75">
      <c r="B137" s="167"/>
      <c r="C137" s="185"/>
      <c r="D137" s="167"/>
      <c r="E137" s="167"/>
      <c r="I137" s="167"/>
      <c r="J137" s="167"/>
      <c r="K137" s="167"/>
      <c r="L137" s="167"/>
      <c r="M137" s="167"/>
      <c r="N137" s="9"/>
      <c r="O137" s="9"/>
      <c r="P137" s="185"/>
      <c r="Q137" s="167"/>
      <c r="R137" s="167"/>
      <c r="S137" s="217"/>
      <c r="T137" s="1322"/>
      <c r="U137" s="1098"/>
      <c r="V137" s="167"/>
      <c r="W137" s="177"/>
      <c r="X137" s="565"/>
      <c r="Y137" s="1098"/>
      <c r="Z137" s="167"/>
      <c r="AA137" s="167"/>
      <c r="AB137" s="1526"/>
      <c r="AC137" s="167"/>
      <c r="AD137" s="1098"/>
      <c r="AE137" s="217"/>
      <c r="AF137" s="1098"/>
      <c r="AG137" s="540"/>
      <c r="AH137" s="1216"/>
      <c r="AI137" s="153"/>
      <c r="AJ137" s="167"/>
      <c r="AK137" s="153"/>
      <c r="AL137" s="148"/>
      <c r="AM137" s="167"/>
      <c r="AN137" s="167"/>
      <c r="AO137" s="167"/>
      <c r="AP137" s="167"/>
      <c r="AQ137" s="167"/>
      <c r="AR137" s="167"/>
      <c r="AS137" s="186"/>
      <c r="AT137" s="153"/>
      <c r="AU137" s="148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7"/>
      <c r="BQ137" s="167"/>
      <c r="BR137" s="167"/>
      <c r="BS137" s="167"/>
      <c r="BT137" s="167"/>
      <c r="BU137" s="167"/>
      <c r="BV137" s="167"/>
      <c r="BW137" s="167"/>
    </row>
    <row r="138" spans="2:75">
      <c r="B138" s="167"/>
      <c r="C138" s="185"/>
      <c r="D138" s="167"/>
      <c r="E138" s="245"/>
      <c r="I138" s="167"/>
      <c r="J138" s="167"/>
      <c r="K138" s="167"/>
      <c r="L138" s="185"/>
      <c r="M138" s="167"/>
      <c r="N138" s="9"/>
      <c r="O138" s="9"/>
      <c r="P138" s="185"/>
      <c r="Q138" s="167"/>
      <c r="R138" s="167"/>
      <c r="S138" s="1503"/>
      <c r="T138" s="1291"/>
      <c r="U138" s="1098"/>
      <c r="V138" s="167"/>
      <c r="W138" s="1241"/>
      <c r="X138" s="565"/>
      <c r="Y138" s="1102"/>
      <c r="Z138" s="167"/>
      <c r="AA138" s="167"/>
      <c r="AB138" s="1098"/>
      <c r="AC138" s="167"/>
      <c r="AD138" s="1098"/>
      <c r="AE138" s="167"/>
      <c r="AF138" s="1098"/>
      <c r="AG138" s="540"/>
      <c r="AH138" s="1216"/>
      <c r="AI138" s="164"/>
      <c r="AJ138" s="1501"/>
      <c r="AK138" s="153"/>
      <c r="AL138" s="148"/>
      <c r="AM138" s="167"/>
      <c r="AN138" s="167"/>
      <c r="AO138" s="167"/>
      <c r="AP138" s="167"/>
      <c r="AQ138" s="167"/>
      <c r="AR138" s="186"/>
      <c r="AS138" s="186"/>
      <c r="AT138" s="153"/>
      <c r="AU138" s="148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7"/>
      <c r="BQ138" s="167"/>
      <c r="BR138" s="167"/>
      <c r="BS138" s="167"/>
      <c r="BT138" s="167"/>
      <c r="BU138" s="167"/>
      <c r="BV138" s="167"/>
      <c r="BW138" s="167"/>
    </row>
    <row r="139" spans="2:75">
      <c r="B139" s="167"/>
      <c r="C139" s="185"/>
      <c r="D139" s="167"/>
      <c r="E139" s="167"/>
      <c r="F139" s="9"/>
      <c r="G139" s="9"/>
      <c r="H139" s="9"/>
      <c r="I139" s="167"/>
      <c r="J139" s="167"/>
      <c r="K139" s="167"/>
      <c r="L139" s="185"/>
      <c r="M139" s="167"/>
      <c r="N139" s="9"/>
      <c r="O139" s="9"/>
      <c r="P139" s="185"/>
      <c r="Q139" s="167"/>
      <c r="R139" s="167"/>
      <c r="S139" s="217"/>
      <c r="T139" s="565"/>
      <c r="U139" s="1098"/>
      <c r="V139" s="167"/>
      <c r="W139" s="217"/>
      <c r="X139" s="1259"/>
      <c r="Y139" s="1260"/>
      <c r="Z139" s="167"/>
      <c r="AA139" s="1520"/>
      <c r="AB139" s="1098"/>
      <c r="AC139" s="167"/>
      <c r="AD139" s="1098"/>
      <c r="AE139" s="153"/>
      <c r="AF139" s="1096"/>
      <c r="AG139" s="540"/>
      <c r="AH139" s="1216"/>
      <c r="AI139" s="164"/>
      <c r="AJ139" s="1501"/>
      <c r="AK139" s="153"/>
      <c r="AL139" s="148"/>
      <c r="AM139" s="167"/>
      <c r="AN139" s="167"/>
      <c r="AO139" s="167"/>
      <c r="AP139" s="167"/>
      <c r="AQ139" s="167"/>
      <c r="AR139" s="167"/>
      <c r="AS139" s="190"/>
      <c r="AT139" s="153"/>
      <c r="AU139" s="148"/>
      <c r="AV139" s="167"/>
      <c r="AW139" s="167"/>
      <c r="AX139" s="153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</row>
    <row r="140" spans="2:75">
      <c r="B140" s="167"/>
      <c r="C140" s="185"/>
      <c r="D140" s="167"/>
      <c r="E140" s="265"/>
      <c r="F140" s="9"/>
      <c r="G140" s="9"/>
      <c r="H140" s="9"/>
      <c r="I140" s="167"/>
      <c r="J140" s="167"/>
      <c r="K140" s="167"/>
      <c r="L140" s="185"/>
      <c r="M140" s="167"/>
      <c r="N140" s="9"/>
      <c r="O140" s="9"/>
      <c r="P140" s="185"/>
      <c r="Q140" s="167"/>
      <c r="R140" s="167"/>
      <c r="S140" s="217"/>
      <c r="T140" s="565"/>
      <c r="U140" s="1098"/>
      <c r="V140" s="167"/>
      <c r="W140" s="1241"/>
      <c r="X140" s="565"/>
      <c r="Y140" s="1099"/>
      <c r="Z140" s="167"/>
      <c r="AA140" s="250"/>
      <c r="AB140" s="1098"/>
      <c r="AC140" s="167"/>
      <c r="AD140" s="1106"/>
      <c r="AE140" s="280"/>
      <c r="AF140" s="1098"/>
      <c r="AG140" s="540"/>
      <c r="AH140" s="1216"/>
      <c r="AI140" s="164"/>
      <c r="AJ140" s="1501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53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7"/>
      <c r="BQ140" s="167"/>
      <c r="BR140" s="167"/>
      <c r="BS140" s="167"/>
      <c r="BT140" s="167"/>
      <c r="BU140" s="167"/>
      <c r="BV140" s="167"/>
      <c r="BW140" s="167"/>
    </row>
    <row r="141" spans="2:75">
      <c r="B141" s="186"/>
      <c r="C141" s="153"/>
      <c r="D141" s="148"/>
      <c r="E141" s="400"/>
      <c r="F141" s="167"/>
      <c r="G141" s="185"/>
      <c r="H141" s="540"/>
      <c r="I141" s="167"/>
      <c r="J141" s="167"/>
      <c r="K141" s="167"/>
      <c r="L141" s="185"/>
      <c r="M141" s="167"/>
      <c r="N141" s="9"/>
      <c r="O141" s="9"/>
      <c r="P141" s="185"/>
      <c r="Q141" s="167"/>
      <c r="R141" s="167"/>
      <c r="S141" s="217"/>
      <c r="T141" s="565"/>
      <c r="U141" s="1098"/>
      <c r="V141" s="167"/>
      <c r="W141" s="153"/>
      <c r="X141" s="294"/>
      <c r="Y141" s="1220"/>
      <c r="Z141" s="167"/>
      <c r="AA141" s="164"/>
      <c r="AB141" s="167"/>
      <c r="AC141" s="217"/>
      <c r="AD141" s="167"/>
      <c r="AE141" s="217"/>
      <c r="AF141" s="1098"/>
      <c r="AG141" s="153"/>
      <c r="AH141" s="1216"/>
      <c r="AI141" s="164"/>
      <c r="AJ141" s="1501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222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7"/>
      <c r="BQ141" s="167"/>
      <c r="BR141" s="167"/>
      <c r="BS141" s="167"/>
      <c r="BT141" s="167"/>
      <c r="BU141" s="167"/>
      <c r="BV141" s="167"/>
      <c r="BW141" s="167"/>
    </row>
    <row r="142" spans="2:75">
      <c r="B142" s="186"/>
      <c r="C142" s="217"/>
      <c r="D142" s="148"/>
      <c r="E142" s="188"/>
      <c r="F142" s="167"/>
      <c r="G142" s="185"/>
      <c r="H142" s="167"/>
      <c r="I142" s="167"/>
      <c r="J142" s="167"/>
      <c r="K142" s="167"/>
      <c r="L142" s="185"/>
      <c r="M142" s="167"/>
      <c r="N142" s="9"/>
      <c r="O142" s="9"/>
      <c r="P142" s="185"/>
      <c r="Q142" s="167"/>
      <c r="R142" s="167"/>
      <c r="S142" s="540"/>
      <c r="T142" s="167"/>
      <c r="U142" s="177"/>
      <c r="V142" s="167"/>
      <c r="W142" s="167"/>
      <c r="X142" s="167"/>
      <c r="Y142" s="167"/>
      <c r="Z142" s="167"/>
      <c r="AA142" s="164"/>
      <c r="AB142" s="1098"/>
      <c r="AC142" s="217"/>
      <c r="AD142" s="167"/>
      <c r="AE142" s="217"/>
      <c r="AF142" s="1098"/>
      <c r="AG142" s="153"/>
      <c r="AH142" s="1216"/>
      <c r="AI142" s="167"/>
      <c r="AJ142" s="1501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4"/>
      <c r="AY142" s="166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7"/>
      <c r="BQ142" s="167"/>
      <c r="BR142" s="167"/>
      <c r="BS142" s="167"/>
      <c r="BT142" s="167"/>
      <c r="BU142" s="167"/>
      <c r="BV142" s="167"/>
      <c r="BW142" s="167"/>
    </row>
    <row r="143" spans="2:75" ht="15.6">
      <c r="B143" s="9"/>
      <c r="C143" s="37"/>
      <c r="D143" s="9"/>
      <c r="E143" s="164"/>
      <c r="F143" s="167"/>
      <c r="G143" s="185"/>
      <c r="H143" s="167"/>
      <c r="I143" s="167"/>
      <c r="J143" s="167"/>
      <c r="K143" s="167"/>
      <c r="L143" s="288"/>
      <c r="M143" s="167"/>
      <c r="N143" s="9"/>
      <c r="O143" s="9"/>
      <c r="P143" s="185"/>
      <c r="Q143" s="167"/>
      <c r="R143" s="167"/>
      <c r="S143" s="167"/>
      <c r="T143" s="1291"/>
      <c r="U143" s="1216"/>
      <c r="V143" s="167"/>
      <c r="W143" s="1241"/>
      <c r="X143" s="565"/>
      <c r="Y143" s="1215"/>
      <c r="Z143" s="167"/>
      <c r="AA143" s="170"/>
      <c r="AB143" s="1099"/>
      <c r="AC143" s="217"/>
      <c r="AD143" s="1098"/>
      <c r="AE143" s="217"/>
      <c r="AF143" s="167"/>
      <c r="AG143" s="153"/>
      <c r="AH143" s="1216"/>
      <c r="AI143" s="167"/>
      <c r="AJ143" s="1501"/>
      <c r="AK143" s="167"/>
      <c r="AL143" s="167"/>
      <c r="AM143" s="167"/>
      <c r="AN143" s="167"/>
      <c r="AO143" s="167"/>
      <c r="AP143" s="177"/>
      <c r="AQ143" s="166"/>
      <c r="AR143" s="446"/>
      <c r="AS143" s="167"/>
      <c r="AT143" s="167"/>
      <c r="AU143" s="167"/>
      <c r="AV143" s="167"/>
      <c r="AW143" s="167"/>
      <c r="AX143" s="164"/>
      <c r="AY143" s="164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7"/>
      <c r="BQ143" s="167"/>
      <c r="BR143" s="167"/>
      <c r="BS143" s="167"/>
      <c r="BT143" s="167"/>
      <c r="BU143" s="167"/>
      <c r="BV143" s="167"/>
      <c r="BW143" s="167"/>
    </row>
    <row r="144" spans="2:75">
      <c r="B144" s="9"/>
      <c r="C144" s="37"/>
      <c r="D144" s="9"/>
      <c r="E144" s="153"/>
      <c r="F144" s="167"/>
      <c r="G144" s="185"/>
      <c r="H144" s="167"/>
      <c r="I144" s="167"/>
      <c r="J144" s="167"/>
      <c r="K144" s="167"/>
      <c r="L144" s="185"/>
      <c r="M144" s="167"/>
      <c r="N144" s="9"/>
      <c r="O144" s="186"/>
      <c r="P144" s="153"/>
      <c r="Q144" s="148"/>
      <c r="R144" s="167"/>
      <c r="S144" s="167"/>
      <c r="T144" s="1291"/>
      <c r="U144" s="1216"/>
      <c r="V144" s="167"/>
      <c r="W144" s="167"/>
      <c r="X144" s="167"/>
      <c r="Y144" s="167"/>
      <c r="Z144" s="167"/>
      <c r="AA144" s="170"/>
      <c r="AB144" s="1100"/>
      <c r="AC144" s="217"/>
      <c r="AD144" s="1098"/>
      <c r="AE144" s="217"/>
      <c r="AF144" s="1098"/>
      <c r="AG144" s="153"/>
      <c r="AH144" s="1216"/>
      <c r="AI144" s="167"/>
      <c r="AJ144" s="1501"/>
      <c r="AK144" s="167"/>
      <c r="AL144" s="167"/>
      <c r="AM144" s="167"/>
      <c r="AN144" s="167"/>
      <c r="AO144" s="167"/>
      <c r="AP144" s="153"/>
      <c r="AQ144" s="148"/>
      <c r="AR144" s="255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7"/>
      <c r="BQ144" s="167"/>
      <c r="BR144" s="167"/>
      <c r="BS144" s="167"/>
      <c r="BT144" s="167"/>
      <c r="BU144" s="167"/>
      <c r="BV144" s="167"/>
      <c r="BW144" s="167"/>
    </row>
    <row r="145" spans="2:75">
      <c r="B145" s="9"/>
      <c r="C145" s="37"/>
      <c r="D145" s="9"/>
      <c r="E145" s="153"/>
      <c r="F145" s="167"/>
      <c r="G145" s="185"/>
      <c r="H145" s="167"/>
      <c r="I145" s="167"/>
      <c r="J145" s="167"/>
      <c r="K145" s="167"/>
      <c r="L145" s="185"/>
      <c r="M145" s="167"/>
      <c r="N145" s="9"/>
      <c r="O145" s="186"/>
      <c r="P145" s="217"/>
      <c r="Q145" s="148"/>
      <c r="R145" s="167"/>
      <c r="S145" s="167"/>
      <c r="T145" s="1292"/>
      <c r="U145" s="1216"/>
      <c r="V145" s="167"/>
      <c r="W145" s="167"/>
      <c r="X145" s="167"/>
      <c r="Y145" s="167"/>
      <c r="Z145" s="167"/>
      <c r="AA145" s="164"/>
      <c r="AB145" s="1099"/>
      <c r="AC145" s="217"/>
      <c r="AD145" s="1098"/>
      <c r="AE145" s="217"/>
      <c r="AF145" s="167"/>
      <c r="AG145" s="153"/>
      <c r="AH145" s="1216"/>
      <c r="AI145" s="167"/>
      <c r="AJ145" s="540"/>
      <c r="AK145" s="167"/>
      <c r="AL145" s="167"/>
      <c r="AM145" s="167"/>
      <c r="AN145" s="167"/>
      <c r="AO145" s="167"/>
      <c r="AP145" s="153"/>
      <c r="AQ145" s="148"/>
      <c r="AR145" s="255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7"/>
      <c r="BQ145" s="167"/>
      <c r="BR145" s="167"/>
      <c r="BS145" s="167"/>
      <c r="BT145" s="167"/>
      <c r="BU145" s="167"/>
      <c r="BV145" s="167"/>
      <c r="BW145" s="167"/>
    </row>
    <row r="146" spans="2:75" ht="15.6">
      <c r="B146" s="9"/>
      <c r="C146" s="37"/>
      <c r="D146" s="9"/>
      <c r="E146" s="153"/>
      <c r="F146" s="167"/>
      <c r="G146" s="185"/>
      <c r="H146" s="167"/>
      <c r="I146" s="167"/>
      <c r="J146" s="167"/>
      <c r="K146" s="167"/>
      <c r="L146" s="185"/>
      <c r="M146" s="167"/>
      <c r="N146" s="9"/>
      <c r="O146" s="9"/>
      <c r="P146" s="9"/>
      <c r="Q146" s="9"/>
      <c r="R146" s="167"/>
      <c r="S146" s="167"/>
      <c r="T146" s="167"/>
      <c r="U146" s="167"/>
      <c r="V146" s="167"/>
      <c r="W146" s="167"/>
      <c r="X146" s="167"/>
      <c r="Y146" s="167"/>
      <c r="Z146" s="167"/>
      <c r="AA146" s="170"/>
      <c r="AB146" s="1099"/>
      <c r="AC146" s="153"/>
      <c r="AD146" s="1525"/>
      <c r="AE146" s="217"/>
      <c r="AF146" s="1098"/>
      <c r="AG146" s="153"/>
      <c r="AH146" s="1216"/>
      <c r="AI146" s="167"/>
      <c r="AJ146" s="1502"/>
      <c r="AK146" s="167"/>
      <c r="AL146" s="167"/>
      <c r="AM146" s="167"/>
      <c r="AN146" s="167"/>
      <c r="AO146" s="167"/>
      <c r="AP146" s="153"/>
      <c r="AQ146" s="148"/>
      <c r="AR146" s="255"/>
      <c r="AS146" s="167"/>
      <c r="AT146" s="167"/>
      <c r="AU146" s="167"/>
      <c r="AV146" s="167"/>
      <c r="AW146" s="167"/>
      <c r="AX146" s="167"/>
      <c r="AY146" s="167"/>
      <c r="AZ146" s="164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7"/>
      <c r="BQ146" s="167"/>
      <c r="BR146" s="167"/>
      <c r="BS146" s="167"/>
      <c r="BT146" s="167"/>
      <c r="BU146" s="167"/>
      <c r="BV146" s="167"/>
      <c r="BW146" s="167"/>
    </row>
    <row r="147" spans="2:75">
      <c r="B147" s="9"/>
      <c r="C147" s="37"/>
      <c r="D147" s="9"/>
      <c r="E147" s="153"/>
      <c r="F147" s="167"/>
      <c r="G147" s="185"/>
      <c r="H147" s="167"/>
      <c r="I147" s="167"/>
      <c r="J147" s="167"/>
      <c r="K147" s="167"/>
      <c r="L147" s="185"/>
      <c r="M147" s="167"/>
      <c r="N147" s="9"/>
      <c r="O147" s="9"/>
      <c r="P147" s="9"/>
      <c r="Q147" s="9"/>
      <c r="R147" s="167"/>
      <c r="S147" s="167"/>
      <c r="T147" s="167"/>
      <c r="U147" s="167"/>
      <c r="V147" s="167"/>
      <c r="W147" s="167"/>
      <c r="X147" s="167"/>
      <c r="Y147" s="167"/>
      <c r="Z147" s="167"/>
      <c r="AA147" s="170"/>
      <c r="AB147" s="1099"/>
      <c r="AC147" s="217"/>
      <c r="AD147" s="167"/>
      <c r="AE147" s="217"/>
      <c r="AF147" s="167"/>
      <c r="AG147" s="153"/>
      <c r="AH147" s="1216"/>
      <c r="AI147" s="167"/>
      <c r="AJ147" s="167"/>
      <c r="AK147" s="167"/>
      <c r="AL147" s="167"/>
      <c r="AM147" s="164"/>
      <c r="AN147" s="300"/>
      <c r="AO147" s="167"/>
      <c r="AP147" s="153"/>
      <c r="AQ147" s="148"/>
      <c r="AR147" s="255"/>
      <c r="AS147" s="153"/>
      <c r="AT147" s="148"/>
      <c r="AU147" s="167"/>
      <c r="AV147" s="167"/>
      <c r="AW147" s="167"/>
      <c r="AX147" s="167"/>
      <c r="AY147" s="167"/>
      <c r="AZ147" s="167"/>
      <c r="BA147" s="290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7"/>
      <c r="BQ147" s="167"/>
      <c r="BR147" s="167"/>
      <c r="BS147" s="167"/>
      <c r="BT147" s="167"/>
      <c r="BU147" s="167"/>
      <c r="BV147" s="167"/>
      <c r="BW147" s="167"/>
    </row>
    <row r="148" spans="2:75">
      <c r="B148" s="9"/>
      <c r="C148" s="37"/>
      <c r="D148" s="9"/>
      <c r="E148" s="188"/>
      <c r="F148" s="167"/>
      <c r="G148" s="185"/>
      <c r="H148" s="167"/>
      <c r="I148" s="217"/>
      <c r="J148" s="167"/>
      <c r="K148" s="167"/>
      <c r="L148" s="185"/>
      <c r="M148" s="167"/>
      <c r="N148" s="9"/>
      <c r="O148" s="9"/>
      <c r="P148" s="9"/>
      <c r="Q148" s="9"/>
      <c r="R148" s="167"/>
      <c r="S148" s="167"/>
      <c r="T148" s="167"/>
      <c r="U148" s="167"/>
      <c r="V148" s="167"/>
      <c r="W148" s="167"/>
      <c r="X148" s="167"/>
      <c r="Y148" s="167"/>
      <c r="Z148" s="167"/>
      <c r="AA148" s="170"/>
      <c r="AB148" s="1099"/>
      <c r="AC148" s="217"/>
      <c r="AD148" s="167"/>
      <c r="AE148" s="217"/>
      <c r="AF148" s="167"/>
      <c r="AG148" s="153"/>
      <c r="AH148" s="1216"/>
      <c r="AI148" s="167"/>
      <c r="AJ148" s="153"/>
      <c r="AK148" s="446"/>
      <c r="AL148" s="302"/>
      <c r="AM148" s="167"/>
      <c r="AN148" s="167"/>
      <c r="AO148" s="167"/>
      <c r="AP148" s="186"/>
      <c r="AQ148" s="153"/>
      <c r="AR148" s="186"/>
      <c r="AS148" s="153"/>
      <c r="AT148" s="148"/>
      <c r="AU148" s="167"/>
      <c r="AV148" s="167"/>
      <c r="AW148" s="167"/>
      <c r="AX148" s="167"/>
      <c r="AY148" s="167"/>
      <c r="AZ148" s="188"/>
      <c r="BA148" s="164"/>
      <c r="BB148" s="164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7"/>
      <c r="BQ148" s="167"/>
      <c r="BR148" s="167"/>
      <c r="BS148" s="167"/>
      <c r="BT148" s="167"/>
      <c r="BU148" s="167"/>
      <c r="BV148" s="167"/>
      <c r="BW148" s="167"/>
    </row>
    <row r="149" spans="2:75">
      <c r="B149" s="9"/>
      <c r="C149" s="37"/>
      <c r="D149" s="9"/>
      <c r="E149" s="167"/>
      <c r="F149" s="167"/>
      <c r="G149" s="185"/>
      <c r="H149" s="167"/>
      <c r="I149" s="217"/>
      <c r="J149" s="167"/>
      <c r="K149" s="167"/>
      <c r="L149" s="185"/>
      <c r="M149" s="167"/>
      <c r="N149" s="9"/>
      <c r="O149" s="9"/>
      <c r="P149" s="9"/>
      <c r="Q149" s="9"/>
      <c r="R149" s="167"/>
      <c r="S149" s="167"/>
      <c r="T149" s="167"/>
      <c r="U149" s="167"/>
      <c r="V149" s="167"/>
      <c r="W149" s="167"/>
      <c r="X149" s="167"/>
      <c r="Y149" s="167"/>
      <c r="Z149" s="167"/>
      <c r="AA149" s="170"/>
      <c r="AB149" s="1099"/>
      <c r="AC149" s="178"/>
      <c r="AD149" s="1098"/>
      <c r="AE149" s="217"/>
      <c r="AF149" s="1098"/>
      <c r="AG149" s="222"/>
      <c r="AH149" s="1216"/>
      <c r="AI149" s="167"/>
      <c r="AJ149" s="153"/>
      <c r="AK149" s="255"/>
      <c r="AL149" s="192"/>
      <c r="AM149" s="167"/>
      <c r="AN149" s="167"/>
      <c r="AO149" s="167"/>
      <c r="AP149" s="186"/>
      <c r="AQ149" s="153"/>
      <c r="AR149" s="186"/>
      <c r="AS149" s="153"/>
      <c r="AT149" s="148"/>
      <c r="AU149" s="167"/>
      <c r="AV149" s="167"/>
      <c r="AW149" s="167"/>
      <c r="AX149" s="153"/>
      <c r="AY149" s="153"/>
      <c r="AZ149" s="153"/>
      <c r="BA149" s="153"/>
      <c r="BB149" s="153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7"/>
      <c r="BQ149" s="167"/>
      <c r="BR149" s="167"/>
      <c r="BS149" s="167"/>
      <c r="BT149" s="167"/>
      <c r="BU149" s="167"/>
      <c r="BV149" s="167"/>
      <c r="BW149" s="167"/>
    </row>
    <row r="150" spans="2:75">
      <c r="B150" s="9"/>
      <c r="C150" s="37"/>
      <c r="D150" s="9"/>
      <c r="E150" s="167"/>
      <c r="F150" s="167"/>
      <c r="G150" s="185"/>
      <c r="H150" s="167"/>
      <c r="I150" s="217"/>
      <c r="J150" s="167"/>
      <c r="K150" s="167"/>
      <c r="L150" s="185"/>
      <c r="M150" s="167"/>
      <c r="N150" s="9"/>
      <c r="O150" s="9"/>
      <c r="P150" s="9"/>
      <c r="Q150" s="9"/>
      <c r="R150" s="167"/>
      <c r="S150" s="167"/>
      <c r="T150" s="167"/>
      <c r="U150" s="167"/>
      <c r="V150" s="167"/>
      <c r="W150" s="167"/>
      <c r="X150" s="167"/>
      <c r="Y150" s="167"/>
      <c r="Z150" s="167"/>
      <c r="AA150" s="170"/>
      <c r="AB150" s="1099"/>
      <c r="AC150" s="217"/>
      <c r="AD150" s="1098"/>
      <c r="AE150" s="217"/>
      <c r="AF150" s="1098"/>
      <c r="AG150" s="167"/>
      <c r="AH150" s="1216"/>
      <c r="AI150" s="167"/>
      <c r="AJ150" s="153"/>
      <c r="AK150" s="255"/>
      <c r="AL150" s="192"/>
      <c r="AM150" s="167"/>
      <c r="AN150" s="167"/>
      <c r="AO150" s="167"/>
      <c r="AP150" s="186"/>
      <c r="AQ150" s="153"/>
      <c r="AR150" s="187"/>
      <c r="AS150" s="153"/>
      <c r="AT150" s="148"/>
      <c r="AU150" s="167"/>
      <c r="AV150" s="167"/>
      <c r="AW150" s="167"/>
      <c r="AX150" s="153"/>
      <c r="AY150" s="153"/>
      <c r="AZ150" s="153"/>
      <c r="BA150" s="164"/>
      <c r="BB150" s="166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7"/>
      <c r="BQ150" s="167"/>
      <c r="BR150" s="167"/>
      <c r="BS150" s="167"/>
      <c r="BT150" s="167"/>
      <c r="BU150" s="167"/>
      <c r="BV150" s="167"/>
      <c r="BW150" s="167"/>
    </row>
    <row r="151" spans="2:75">
      <c r="B151" s="9"/>
      <c r="C151" s="37"/>
      <c r="D151" s="9"/>
      <c r="E151" s="167"/>
      <c r="F151" s="9"/>
      <c r="G151" s="185"/>
      <c r="H151" s="167"/>
      <c r="I151" s="167"/>
      <c r="J151" s="167"/>
      <c r="K151" s="167"/>
      <c r="L151" s="185"/>
      <c r="M151" s="167"/>
      <c r="N151" s="9"/>
      <c r="O151" s="9"/>
      <c r="P151" s="9"/>
      <c r="Q151" s="9"/>
      <c r="R151" s="167"/>
      <c r="S151" s="167"/>
      <c r="T151" s="167"/>
      <c r="U151" s="167"/>
      <c r="V151" s="167"/>
      <c r="W151" s="167"/>
      <c r="X151" s="167"/>
      <c r="Y151" s="167"/>
      <c r="Z151" s="167"/>
      <c r="AA151" s="170"/>
      <c r="AB151" s="1096"/>
      <c r="AC151" s="292"/>
      <c r="AD151" s="1098"/>
      <c r="AE151" s="217"/>
      <c r="AF151" s="1098"/>
      <c r="AG151" s="167"/>
      <c r="AH151" s="1216"/>
      <c r="AI151" s="167"/>
      <c r="AJ151" s="153"/>
      <c r="AK151" s="255"/>
      <c r="AL151" s="192"/>
      <c r="AM151" s="167"/>
      <c r="AN151" s="167"/>
      <c r="AO151" s="167"/>
      <c r="AP151" s="190"/>
      <c r="AQ151" s="153"/>
      <c r="AR151" s="187"/>
      <c r="AS151" s="153"/>
      <c r="AT151" s="148"/>
      <c r="AU151" s="167"/>
      <c r="AV151" s="167"/>
      <c r="AW151" s="167"/>
      <c r="AX151" s="170"/>
      <c r="AY151" s="153"/>
      <c r="AZ151" s="153"/>
      <c r="BA151" s="153"/>
      <c r="BB151" s="148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7"/>
      <c r="BQ151" s="167"/>
      <c r="BR151" s="167"/>
      <c r="BS151" s="167"/>
      <c r="BT151" s="167"/>
      <c r="BU151" s="167"/>
      <c r="BV151" s="167"/>
      <c r="BW151" s="167"/>
    </row>
    <row r="152" spans="2:75">
      <c r="B152" s="9"/>
      <c r="C152" s="37"/>
      <c r="D152" s="9"/>
      <c r="E152" s="167"/>
      <c r="F152" s="167"/>
      <c r="G152" s="185"/>
      <c r="H152" s="167"/>
      <c r="I152" s="167"/>
      <c r="J152" s="167"/>
      <c r="K152" s="167"/>
      <c r="L152" s="185"/>
      <c r="M152" s="167"/>
      <c r="N152" s="9"/>
      <c r="O152" s="9"/>
      <c r="P152" s="9"/>
      <c r="Q152" s="9"/>
      <c r="R152" s="167"/>
      <c r="S152" s="167"/>
      <c r="T152" s="167"/>
      <c r="U152" s="167"/>
      <c r="V152" s="167"/>
      <c r="W152" s="167"/>
      <c r="X152" s="167"/>
      <c r="Y152" s="167"/>
      <c r="Z152" s="167"/>
      <c r="AA152" s="170"/>
      <c r="AB152" s="167"/>
      <c r="AC152" s="217"/>
      <c r="AD152" s="167"/>
      <c r="AE152" s="217"/>
      <c r="AF152" s="167"/>
      <c r="AG152" s="153"/>
      <c r="AH152" s="167"/>
      <c r="AI152" s="167"/>
      <c r="AJ152" s="153"/>
      <c r="AK152" s="255"/>
      <c r="AL152" s="192"/>
      <c r="AM152" s="167"/>
      <c r="AN152" s="167"/>
      <c r="AO152" s="167"/>
      <c r="AP152" s="167"/>
      <c r="AQ152" s="167"/>
      <c r="AR152" s="167"/>
      <c r="AS152" s="185"/>
      <c r="AT152" s="167"/>
      <c r="AU152" s="167"/>
      <c r="AV152" s="167"/>
      <c r="AW152" s="167"/>
      <c r="AX152" s="1509"/>
      <c r="AY152" s="167"/>
      <c r="AZ152" s="167"/>
      <c r="BA152" s="153"/>
      <c r="BB152" s="148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7"/>
      <c r="BQ152" s="167"/>
      <c r="BR152" s="167"/>
      <c r="BS152" s="167"/>
      <c r="BT152" s="167"/>
      <c r="BU152" s="167"/>
      <c r="BV152" s="167"/>
      <c r="BW152" s="167"/>
    </row>
    <row r="153" spans="2:75" ht="15.6">
      <c r="B153" s="194"/>
      <c r="C153" s="167"/>
      <c r="D153" s="185"/>
      <c r="E153" s="167"/>
      <c r="G153" s="213"/>
      <c r="H153" s="126"/>
      <c r="I153" s="167"/>
      <c r="J153" s="167"/>
      <c r="K153" s="167"/>
      <c r="L153" s="185"/>
      <c r="M153" s="167"/>
      <c r="N153" s="9"/>
      <c r="O153" s="9"/>
      <c r="P153" s="9"/>
      <c r="Q153" s="9"/>
      <c r="R153" s="167"/>
      <c r="S153" s="167"/>
      <c r="T153" s="167"/>
      <c r="U153" s="167"/>
      <c r="V153" s="167"/>
      <c r="W153" s="167"/>
      <c r="X153" s="167"/>
      <c r="Y153" s="167"/>
      <c r="Z153" s="167"/>
      <c r="AA153" s="170"/>
      <c r="AB153" s="1096"/>
      <c r="AC153" s="217"/>
      <c r="AD153" s="1098"/>
      <c r="AE153" s="217"/>
      <c r="AF153" s="1098"/>
      <c r="AG153" s="167"/>
      <c r="AH153" s="1216"/>
      <c r="AI153" s="167"/>
      <c r="AJ153" s="153"/>
      <c r="AK153" s="255"/>
      <c r="AL153" s="192"/>
      <c r="AM153" s="167"/>
      <c r="AN153" s="167"/>
      <c r="AO153" s="167"/>
      <c r="AP153" s="167"/>
      <c r="AQ153" s="167"/>
      <c r="AR153" s="187"/>
      <c r="AS153" s="153"/>
      <c r="AT153" s="148"/>
      <c r="AU153" s="167"/>
      <c r="AV153" s="167"/>
      <c r="AW153" s="167"/>
      <c r="AX153" s="167"/>
      <c r="AY153" s="167"/>
      <c r="AZ153" s="167"/>
      <c r="BA153" s="153"/>
      <c r="BB153" s="148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7"/>
      <c r="BQ153" s="167"/>
      <c r="BR153" s="167"/>
      <c r="BS153" s="167"/>
      <c r="BT153" s="167"/>
      <c r="BU153" s="167"/>
      <c r="BV153" s="167"/>
      <c r="BW153" s="167"/>
    </row>
    <row r="154" spans="2:75">
      <c r="B154" s="167"/>
      <c r="C154" s="185"/>
      <c r="D154" s="167"/>
      <c r="E154" s="167"/>
      <c r="G154" s="213"/>
      <c r="H154" s="126"/>
      <c r="I154" s="167"/>
      <c r="J154" s="167"/>
      <c r="K154" s="167"/>
      <c r="L154" s="167"/>
      <c r="M154" s="185"/>
      <c r="N154" s="9"/>
      <c r="O154" s="167"/>
      <c r="P154" s="185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70"/>
      <c r="AB154" s="1096"/>
      <c r="AC154" s="217"/>
      <c r="AD154" s="1098"/>
      <c r="AE154" s="217"/>
      <c r="AF154" s="167"/>
      <c r="AG154" s="167"/>
      <c r="AH154" s="1216"/>
      <c r="AI154" s="167"/>
      <c r="AJ154" s="153"/>
      <c r="AK154" s="255"/>
      <c r="AL154" s="192"/>
      <c r="AM154" s="167"/>
      <c r="AN154" s="167"/>
      <c r="AO154" s="167"/>
      <c r="AP154" s="167"/>
      <c r="AQ154" s="167"/>
      <c r="AR154" s="167"/>
      <c r="AS154" s="185"/>
      <c r="AT154" s="167"/>
      <c r="AU154" s="167"/>
      <c r="AV154" s="167"/>
      <c r="AW154" s="167"/>
      <c r="AX154" s="17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7"/>
      <c r="BQ154" s="167"/>
      <c r="BR154" s="167"/>
      <c r="BS154" s="167"/>
      <c r="BT154" s="167"/>
      <c r="BU154" s="167"/>
      <c r="BV154" s="167"/>
      <c r="BW154" s="167"/>
    </row>
    <row r="155" spans="2:75" ht="15.6">
      <c r="B155" s="167"/>
      <c r="C155" s="185"/>
      <c r="D155" s="167"/>
      <c r="E155" s="167"/>
      <c r="G155" s="213"/>
      <c r="H155" s="126"/>
      <c r="I155" s="167"/>
      <c r="J155" s="167"/>
      <c r="K155" s="193"/>
      <c r="L155" s="167"/>
      <c r="M155" s="167"/>
      <c r="N155" s="9"/>
      <c r="O155" s="167"/>
      <c r="P155" s="185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275"/>
      <c r="AB155" s="1098"/>
      <c r="AC155" s="217"/>
      <c r="AD155" s="167"/>
      <c r="AE155" s="217"/>
      <c r="AF155" s="1098"/>
      <c r="AG155" s="167"/>
      <c r="AH155" s="1216"/>
      <c r="AI155" s="167"/>
      <c r="AJ155" s="170"/>
      <c r="AK155" s="255"/>
      <c r="AL155" s="192"/>
      <c r="AM155" s="167"/>
      <c r="AN155" s="167"/>
      <c r="AO155" s="167"/>
      <c r="AP155" s="167"/>
      <c r="AQ155" s="167"/>
      <c r="AR155" s="167"/>
      <c r="AS155" s="185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7"/>
      <c r="BQ155" s="167"/>
      <c r="BR155" s="167"/>
      <c r="BS155" s="167"/>
      <c r="BT155" s="167"/>
      <c r="BU155" s="167"/>
      <c r="BV155" s="167"/>
      <c r="BW155" s="167"/>
    </row>
    <row r="156" spans="2:75">
      <c r="B156" s="167"/>
      <c r="C156" s="185"/>
      <c r="D156" s="167"/>
      <c r="E156" s="167"/>
      <c r="G156" s="213"/>
      <c r="H156" s="126"/>
      <c r="I156" s="167"/>
      <c r="J156" s="167"/>
      <c r="K156" s="167"/>
      <c r="L156" s="185"/>
      <c r="M156" s="167"/>
      <c r="N156" s="9"/>
      <c r="O156" s="167"/>
      <c r="P156" s="185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53"/>
      <c r="AB156" s="1096"/>
      <c r="AC156" s="1511"/>
      <c r="AD156" s="1098"/>
      <c r="AE156" s="217"/>
      <c r="AF156" s="1098"/>
      <c r="AG156" s="167"/>
      <c r="AH156" s="1216"/>
      <c r="AI156" s="167"/>
      <c r="AJ156" s="153"/>
      <c r="AK156" s="296"/>
      <c r="AL156" s="192"/>
      <c r="AM156" s="167"/>
      <c r="AN156" s="167"/>
      <c r="AO156" s="167"/>
      <c r="AP156" s="167"/>
      <c r="AQ156" s="167"/>
      <c r="AR156" s="167"/>
      <c r="AS156" s="185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7"/>
      <c r="BQ156" s="167"/>
      <c r="BR156" s="167"/>
      <c r="BS156" s="167"/>
      <c r="BT156" s="167"/>
      <c r="BU156" s="167"/>
      <c r="BV156" s="167"/>
      <c r="BW156" s="167"/>
    </row>
    <row r="157" spans="2:75" ht="15.6">
      <c r="B157" s="194"/>
      <c r="C157" s="167"/>
      <c r="D157" s="185"/>
      <c r="E157" s="167"/>
      <c r="G157" s="213"/>
      <c r="H157" s="126"/>
      <c r="I157" s="167"/>
      <c r="J157" s="167"/>
      <c r="K157" s="167"/>
      <c r="L157" s="185"/>
      <c r="M157" s="167"/>
      <c r="N157" s="9"/>
      <c r="O157" s="167"/>
      <c r="P157" s="185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53"/>
      <c r="AB157" s="1103"/>
      <c r="AC157" s="1519"/>
      <c r="AD157" s="217"/>
      <c r="AE157" s="153"/>
      <c r="AF157" s="1096"/>
      <c r="AG157" s="167"/>
      <c r="AH157" s="1216"/>
      <c r="AI157" s="167"/>
      <c r="AJ157" s="153"/>
      <c r="AK157" s="177"/>
      <c r="AL157" s="192"/>
      <c r="AM157" s="167"/>
      <c r="AN157" s="167"/>
      <c r="AO157" s="167"/>
      <c r="AP157" s="167"/>
      <c r="AQ157" s="167"/>
      <c r="AR157" s="167"/>
      <c r="AS157" s="185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7"/>
      <c r="BQ157" s="167"/>
      <c r="BR157" s="167"/>
      <c r="BS157" s="167"/>
      <c r="BT157" s="167"/>
      <c r="BU157" s="167"/>
      <c r="BV157" s="167"/>
      <c r="BW157" s="167"/>
    </row>
    <row r="158" spans="2:75" ht="15.6">
      <c r="B158" s="167"/>
      <c r="C158" s="185"/>
      <c r="D158" s="167"/>
      <c r="E158" s="167"/>
      <c r="F158" s="281"/>
      <c r="G158" s="213"/>
      <c r="H158" s="126"/>
      <c r="I158" s="167"/>
      <c r="J158" s="167"/>
      <c r="K158" s="167"/>
      <c r="L158" s="185"/>
      <c r="M158" s="167"/>
      <c r="N158" s="9"/>
      <c r="O158" s="9"/>
      <c r="P158" s="185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098"/>
      <c r="AC158" s="167"/>
      <c r="AD158" s="1098"/>
      <c r="AE158" s="167"/>
      <c r="AF158" s="1098"/>
      <c r="AG158" s="167"/>
      <c r="AH158" s="1216"/>
      <c r="AI158" s="167"/>
      <c r="AJ158" s="153"/>
      <c r="AK158" s="177"/>
      <c r="AL158" s="192"/>
      <c r="AM158" s="167"/>
      <c r="AN158" s="167"/>
      <c r="AO158" s="167"/>
      <c r="AP158" s="167"/>
      <c r="AQ158" s="167"/>
      <c r="AR158" s="167"/>
      <c r="AS158" s="185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7"/>
      <c r="BQ158" s="167"/>
      <c r="BR158" s="167"/>
      <c r="BS158" s="167"/>
      <c r="BT158" s="167"/>
      <c r="BU158" s="167"/>
      <c r="BV158" s="167"/>
      <c r="BW158" s="167"/>
    </row>
    <row r="159" spans="2:75">
      <c r="B159" s="167"/>
      <c r="C159" s="185"/>
      <c r="D159" s="167"/>
      <c r="E159" s="167"/>
      <c r="F159" s="186"/>
      <c r="G159" s="153"/>
      <c r="H159" s="148"/>
      <c r="I159" s="167"/>
      <c r="J159" s="167"/>
      <c r="K159" s="167"/>
      <c r="L159" s="185"/>
      <c r="M159" s="167"/>
      <c r="N159" s="9"/>
      <c r="O159" s="9"/>
      <c r="P159" s="185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098"/>
      <c r="AC159" s="167"/>
      <c r="AD159" s="1098"/>
      <c r="AE159" s="167"/>
      <c r="AF159" s="1098"/>
      <c r="AG159" s="167"/>
      <c r="AH159" s="1216"/>
      <c r="AI159" s="167"/>
      <c r="AJ159" s="153"/>
      <c r="AK159" s="177"/>
      <c r="AL159" s="192"/>
      <c r="AM159" s="167"/>
      <c r="AN159" s="167"/>
      <c r="AO159" s="167"/>
      <c r="AP159" s="167"/>
      <c r="AQ159" s="167"/>
      <c r="AR159" s="167"/>
      <c r="AS159" s="185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7"/>
      <c r="BQ159" s="167"/>
      <c r="BR159" s="167"/>
      <c r="BS159" s="167"/>
      <c r="BT159" s="167"/>
      <c r="BU159" s="167"/>
      <c r="BV159" s="167"/>
      <c r="BW159" s="167"/>
    </row>
    <row r="160" spans="2:75" ht="15.6">
      <c r="B160" s="167"/>
      <c r="C160" s="185"/>
      <c r="D160" s="167"/>
      <c r="E160" s="167"/>
      <c r="F160" s="186"/>
      <c r="G160" s="217"/>
      <c r="H160" s="148"/>
      <c r="I160" s="167"/>
      <c r="J160" s="167"/>
      <c r="K160" s="167"/>
      <c r="L160" s="185"/>
      <c r="M160" s="167"/>
      <c r="N160" s="9"/>
      <c r="O160" s="9"/>
      <c r="P160" s="185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098"/>
      <c r="AC160" s="167"/>
      <c r="AD160" s="1098"/>
      <c r="AE160" s="167"/>
      <c r="AF160" s="1098"/>
      <c r="AG160" s="167"/>
      <c r="AH160" s="1216"/>
      <c r="AI160" s="167"/>
      <c r="AJ160" s="153"/>
      <c r="AK160" s="299"/>
      <c r="AL160" s="192"/>
      <c r="AM160" s="167"/>
      <c r="AN160" s="167"/>
      <c r="AO160" s="167"/>
      <c r="AP160" s="167"/>
      <c r="AQ160" s="167"/>
      <c r="AR160" s="281"/>
      <c r="AS160" s="185"/>
      <c r="AT160" s="167"/>
      <c r="AU160" s="167"/>
      <c r="AV160" s="153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7"/>
      <c r="BQ160" s="167"/>
      <c r="BR160" s="167"/>
      <c r="BS160" s="167"/>
      <c r="BT160" s="167"/>
      <c r="BU160" s="167"/>
      <c r="BV160" s="167"/>
      <c r="BW160" s="167"/>
    </row>
    <row r="161" spans="2:75" ht="15.6">
      <c r="B161" s="167"/>
      <c r="C161" s="185"/>
      <c r="D161" s="167"/>
      <c r="E161" s="167"/>
      <c r="I161" s="167"/>
      <c r="J161" s="167"/>
      <c r="K161" s="167"/>
      <c r="L161" s="185"/>
      <c r="M161" s="167"/>
      <c r="N161" s="9"/>
      <c r="O161" s="186"/>
      <c r="P161" s="153"/>
      <c r="Q161" s="148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098"/>
      <c r="AC161" s="167"/>
      <c r="AD161" s="1098"/>
      <c r="AE161" s="167"/>
      <c r="AF161" s="1098"/>
      <c r="AG161" s="167"/>
      <c r="AH161" s="1216"/>
      <c r="AI161" s="167"/>
      <c r="AJ161" s="153"/>
      <c r="AK161" s="299"/>
      <c r="AL161" s="192"/>
      <c r="AM161" s="167"/>
      <c r="AN161" s="167"/>
      <c r="AO161" s="167"/>
      <c r="AP161" s="167"/>
      <c r="AQ161" s="167"/>
      <c r="AR161" s="167"/>
      <c r="AS161" s="185"/>
      <c r="AT161" s="167"/>
      <c r="AU161" s="148"/>
      <c r="AV161" s="164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7"/>
      <c r="BQ161" s="167"/>
      <c r="BR161" s="167"/>
      <c r="BS161" s="167"/>
      <c r="BT161" s="167"/>
      <c r="BU161" s="167"/>
      <c r="BV161" s="167"/>
      <c r="BW161" s="167"/>
    </row>
    <row r="162" spans="2:75" ht="15.6">
      <c r="B162" s="167"/>
      <c r="C162" s="185"/>
      <c r="D162" s="167"/>
      <c r="E162" s="167"/>
      <c r="I162" s="167"/>
      <c r="J162" s="167"/>
      <c r="K162" s="167"/>
      <c r="L162" s="185"/>
      <c r="M162" s="167"/>
      <c r="N162" s="9"/>
      <c r="O162" s="186"/>
      <c r="P162" s="217"/>
      <c r="Q162" s="148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098"/>
      <c r="AC162" s="167"/>
      <c r="AD162" s="1098"/>
      <c r="AE162" s="167"/>
      <c r="AF162" s="1098"/>
      <c r="AG162" s="167"/>
      <c r="AH162" s="1216"/>
      <c r="AI162" s="167"/>
      <c r="AJ162" s="153"/>
      <c r="AK162" s="299"/>
      <c r="AL162" s="192"/>
      <c r="AM162" s="167"/>
      <c r="AN162" s="167"/>
      <c r="AO162" s="167"/>
      <c r="AP162" s="167"/>
      <c r="AQ162" s="167"/>
      <c r="AR162" s="194"/>
      <c r="AS162" s="153"/>
      <c r="AT162" s="148"/>
      <c r="AU162" s="148"/>
      <c r="AV162" s="167"/>
      <c r="AW162" s="167"/>
      <c r="AX162" s="221"/>
      <c r="AY162" s="221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7"/>
      <c r="BQ162" s="167"/>
      <c r="BR162" s="167"/>
      <c r="BS162" s="167"/>
      <c r="BT162" s="167"/>
      <c r="BU162" s="167"/>
      <c r="BV162" s="167"/>
      <c r="BW162" s="167"/>
    </row>
    <row r="163" spans="2:75" ht="15.6">
      <c r="B163" s="167"/>
      <c r="C163" s="185"/>
      <c r="D163" s="167"/>
      <c r="E163" s="167"/>
      <c r="I163" s="167"/>
      <c r="J163" s="167"/>
      <c r="K163" s="167"/>
      <c r="L163" s="185"/>
      <c r="M163" s="167"/>
      <c r="N163" s="9"/>
      <c r="O163" s="9"/>
      <c r="P163" s="9"/>
      <c r="Q163" s="9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098"/>
      <c r="AC163" s="167"/>
      <c r="AD163" s="1098"/>
      <c r="AE163" s="167"/>
      <c r="AF163" s="1098"/>
      <c r="AG163" s="167"/>
      <c r="AH163" s="1216"/>
      <c r="AI163" s="167"/>
      <c r="AJ163" s="153"/>
      <c r="AK163" s="299"/>
      <c r="AL163" s="167"/>
      <c r="AM163" s="167"/>
      <c r="AN163" s="167"/>
      <c r="AO163" s="167"/>
      <c r="AP163" s="167"/>
      <c r="AQ163" s="167"/>
      <c r="AR163" s="202"/>
      <c r="AS163" s="153"/>
      <c r="AT163" s="181"/>
      <c r="AU163" s="148"/>
      <c r="AV163" s="167"/>
      <c r="AW163" s="167"/>
      <c r="AX163" s="221"/>
      <c r="AY163" s="221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7"/>
      <c r="BQ163" s="167"/>
      <c r="BR163" s="167"/>
      <c r="BS163" s="167"/>
      <c r="BT163" s="167"/>
      <c r="BU163" s="167"/>
      <c r="BV163" s="167"/>
      <c r="BW163" s="167"/>
    </row>
    <row r="164" spans="2:75" ht="15.6">
      <c r="B164" s="167"/>
      <c r="C164" s="185"/>
      <c r="D164" s="167"/>
      <c r="E164" s="245"/>
      <c r="I164" s="167"/>
      <c r="J164" s="167"/>
      <c r="K164" s="167"/>
      <c r="L164" s="185"/>
      <c r="M164" s="167"/>
      <c r="N164" s="9"/>
      <c r="O164" s="9"/>
      <c r="P164" s="9"/>
      <c r="Q164" s="9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098"/>
      <c r="AC164" s="167"/>
      <c r="AD164" s="1098"/>
      <c r="AE164" s="167"/>
      <c r="AF164" s="1098"/>
      <c r="AG164" s="167"/>
      <c r="AH164" s="1216"/>
      <c r="AI164" s="167"/>
      <c r="AJ164" s="153"/>
      <c r="AK164" s="299"/>
      <c r="AL164" s="167"/>
      <c r="AM164" s="167"/>
      <c r="AN164" s="167"/>
      <c r="AO164" s="167"/>
      <c r="AP164" s="167"/>
      <c r="AQ164" s="167"/>
      <c r="AR164" s="190"/>
      <c r="AS164" s="153"/>
      <c r="AT164" s="148"/>
      <c r="AU164" s="153"/>
      <c r="AV164" s="153"/>
      <c r="AW164" s="167"/>
      <c r="AX164" s="221"/>
      <c r="AY164" s="221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7"/>
      <c r="BQ164" s="167"/>
      <c r="BR164" s="167"/>
      <c r="BS164" s="167"/>
      <c r="BT164" s="167"/>
      <c r="BU164" s="167"/>
      <c r="BV164" s="167"/>
      <c r="BW164" s="167"/>
    </row>
    <row r="165" spans="2:75" ht="15.6">
      <c r="B165" s="167"/>
      <c r="C165" s="185"/>
      <c r="D165" s="167"/>
      <c r="E165" s="167"/>
      <c r="I165" s="167"/>
      <c r="J165" s="167"/>
      <c r="K165" s="167"/>
      <c r="L165" s="185"/>
      <c r="M165" s="167"/>
      <c r="N165" s="9"/>
      <c r="O165" s="9"/>
      <c r="P165" s="9"/>
      <c r="Q165" s="9"/>
      <c r="R165" s="167"/>
      <c r="S165" s="167"/>
      <c r="T165" s="167"/>
      <c r="U165" s="167"/>
      <c r="V165" s="167"/>
      <c r="W165" s="167"/>
      <c r="X165" s="167"/>
      <c r="Y165" s="167"/>
      <c r="Z165" s="167"/>
      <c r="AA165" s="892"/>
      <c r="AB165" s="1098"/>
      <c r="AC165" s="167"/>
      <c r="AD165" s="1098"/>
      <c r="AE165" s="167"/>
      <c r="AF165" s="1098"/>
      <c r="AG165" s="1505"/>
      <c r="AH165" s="1216"/>
      <c r="AI165" s="167"/>
      <c r="AJ165" s="167"/>
      <c r="AK165" s="299"/>
      <c r="AL165" s="167"/>
      <c r="AM165" s="167"/>
      <c r="AN165" s="167"/>
      <c r="AO165" s="167"/>
      <c r="AP165" s="167"/>
      <c r="AQ165" s="167"/>
      <c r="AR165" s="186"/>
      <c r="AS165" s="153"/>
      <c r="AT165" s="148"/>
      <c r="AU165" s="153"/>
      <c r="AV165" s="153"/>
      <c r="AW165" s="167"/>
      <c r="AX165" s="153"/>
      <c r="AY165" s="153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7"/>
      <c r="BQ165" s="167"/>
      <c r="BR165" s="167"/>
      <c r="BS165" s="167"/>
      <c r="BT165" s="167"/>
      <c r="BU165" s="167"/>
      <c r="BV165" s="167"/>
      <c r="BW165" s="167"/>
    </row>
    <row r="166" spans="2:75" ht="15.6">
      <c r="B166" s="167"/>
      <c r="C166" s="185"/>
      <c r="D166" s="167"/>
      <c r="E166" s="256"/>
      <c r="I166" s="167"/>
      <c r="J166" s="167"/>
      <c r="K166" s="167"/>
      <c r="L166" s="185"/>
      <c r="M166" s="167"/>
      <c r="N166" s="9"/>
      <c r="O166" s="9"/>
      <c r="P166" s="9"/>
      <c r="Q166" s="9"/>
      <c r="R166" s="153"/>
      <c r="S166" s="167"/>
      <c r="T166" s="167"/>
      <c r="U166" s="167"/>
      <c r="V166" s="167"/>
      <c r="W166" s="167"/>
      <c r="X166" s="167"/>
      <c r="Y166" s="167"/>
      <c r="Z166" s="167"/>
      <c r="AA166" s="250"/>
      <c r="AB166" s="1098"/>
      <c r="AC166" s="167"/>
      <c r="AD166" s="1106"/>
      <c r="AE166" s="280"/>
      <c r="AF166" s="1098"/>
      <c r="AG166" s="137"/>
      <c r="AH166" s="1216"/>
      <c r="AI166" s="167"/>
      <c r="AJ166" s="167"/>
      <c r="AK166" s="299"/>
      <c r="AL166" s="167"/>
      <c r="AM166" s="167"/>
      <c r="AN166" s="167"/>
      <c r="AO166" s="167"/>
      <c r="AP166" s="167"/>
      <c r="AQ166" s="167"/>
      <c r="AR166" s="186"/>
      <c r="AS166" s="153"/>
      <c r="AT166" s="148"/>
      <c r="AU166" s="265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7"/>
      <c r="BQ166" s="167"/>
      <c r="BR166" s="167"/>
      <c r="BS166" s="167"/>
      <c r="BT166" s="167"/>
      <c r="BU166" s="167"/>
      <c r="BV166" s="167"/>
      <c r="BW166" s="167"/>
    </row>
    <row r="167" spans="2:75">
      <c r="B167" s="167"/>
      <c r="C167" s="185"/>
      <c r="D167" s="167"/>
      <c r="E167" s="256"/>
      <c r="I167" s="167"/>
      <c r="J167" s="167"/>
      <c r="K167" s="189"/>
      <c r="L167" s="153"/>
      <c r="M167" s="148"/>
      <c r="N167" s="9"/>
      <c r="O167" s="9"/>
      <c r="P167" s="9"/>
      <c r="Q167" s="9"/>
      <c r="R167" s="167"/>
      <c r="S167" s="272"/>
      <c r="T167" s="272"/>
      <c r="U167" s="1512"/>
      <c r="V167" s="167"/>
      <c r="W167" s="272"/>
      <c r="X167" s="272"/>
      <c r="Y167" s="1512"/>
      <c r="Z167" s="167"/>
      <c r="AA167" s="164"/>
      <c r="AB167" s="167"/>
      <c r="AC167" s="217"/>
      <c r="AD167" s="167"/>
      <c r="AE167" s="153"/>
      <c r="AF167" s="1098"/>
      <c r="AG167" s="164"/>
      <c r="AH167" s="1216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86"/>
      <c r="AS167" s="153"/>
      <c r="AT167" s="148"/>
      <c r="AU167" s="153"/>
      <c r="AV167" s="148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</row>
    <row r="168" spans="2:75">
      <c r="B168" s="167"/>
      <c r="C168" s="185"/>
      <c r="D168" s="167"/>
      <c r="E168" s="289"/>
      <c r="I168" s="167"/>
      <c r="J168" s="167"/>
      <c r="K168" s="167"/>
      <c r="L168" s="185"/>
      <c r="M168" s="167"/>
      <c r="N168" s="9"/>
      <c r="O168" s="9"/>
      <c r="P168" s="9"/>
      <c r="Q168" s="9"/>
      <c r="R168" s="167"/>
      <c r="S168" s="217"/>
      <c r="T168" s="1321"/>
      <c r="U168" s="1525"/>
      <c r="V168" s="167"/>
      <c r="W168" s="167"/>
      <c r="X168" s="167"/>
      <c r="Y168" s="167"/>
      <c r="Z168" s="167"/>
      <c r="AA168" s="164"/>
      <c r="AB168" s="1098"/>
      <c r="AC168" s="217"/>
      <c r="AD168" s="167"/>
      <c r="AE168" s="153"/>
      <c r="AF168" s="1098"/>
      <c r="AG168" s="164"/>
      <c r="AH168" s="1216"/>
      <c r="AI168" s="186"/>
      <c r="AJ168" s="167"/>
      <c r="AK168" s="167"/>
      <c r="AL168" s="167"/>
      <c r="AM168" s="167"/>
      <c r="AN168" s="167"/>
      <c r="AO168" s="167"/>
      <c r="AP168" s="167"/>
      <c r="AQ168" s="167"/>
      <c r="AR168" s="186"/>
      <c r="AS168" s="153"/>
      <c r="AT168" s="148"/>
      <c r="AU168" s="153"/>
      <c r="AV168" s="148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7"/>
      <c r="BQ168" s="167"/>
      <c r="BR168" s="167"/>
      <c r="BS168" s="167"/>
      <c r="BT168" s="167"/>
      <c r="BU168" s="167"/>
      <c r="BV168" s="167"/>
      <c r="BW168" s="167"/>
    </row>
    <row r="169" spans="2:75">
      <c r="B169" s="167"/>
      <c r="C169" s="185"/>
      <c r="D169" s="167"/>
      <c r="E169" s="153"/>
      <c r="I169" s="167"/>
      <c r="J169" s="167"/>
      <c r="K169" s="167"/>
      <c r="L169" s="185"/>
      <c r="M169" s="167"/>
      <c r="N169" s="9"/>
      <c r="O169" s="9"/>
      <c r="P169" s="9"/>
      <c r="Q169" s="9"/>
      <c r="R169" s="167"/>
      <c r="S169" s="217"/>
      <c r="T169" s="565"/>
      <c r="U169" s="1098"/>
      <c r="V169" s="167"/>
      <c r="W169" s="177"/>
      <c r="X169" s="1303"/>
      <c r="Y169" s="1103"/>
      <c r="Z169" s="167"/>
      <c r="AA169" s="170"/>
      <c r="AB169" s="1099"/>
      <c r="AC169" s="217"/>
      <c r="AD169" s="167"/>
      <c r="AE169" s="153"/>
      <c r="AF169" s="1098"/>
      <c r="AG169" s="164"/>
      <c r="AH169" s="1216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86"/>
      <c r="AS169" s="153"/>
      <c r="AT169" s="148"/>
      <c r="AU169" s="153"/>
      <c r="AV169" s="148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7"/>
      <c r="BQ169" s="167"/>
      <c r="BR169" s="167"/>
      <c r="BS169" s="167"/>
      <c r="BT169" s="167"/>
      <c r="BU169" s="167"/>
      <c r="BV169" s="167"/>
      <c r="BW169" s="167"/>
    </row>
    <row r="170" spans="2:75" ht="13.5" customHeight="1">
      <c r="B170" s="167"/>
      <c r="C170" s="185"/>
      <c r="D170" s="167"/>
      <c r="E170" s="153"/>
      <c r="I170" s="167"/>
      <c r="J170" s="167"/>
      <c r="K170" s="167"/>
      <c r="L170" s="185"/>
      <c r="M170" s="167"/>
      <c r="N170" s="9"/>
      <c r="O170" s="9"/>
      <c r="P170" s="9"/>
      <c r="Q170" s="9"/>
      <c r="R170" s="167"/>
      <c r="S170" s="217"/>
      <c r="T170" s="565"/>
      <c r="U170" s="1098"/>
      <c r="V170" s="167"/>
      <c r="W170" s="177"/>
      <c r="X170" s="565"/>
      <c r="Y170" s="1099"/>
      <c r="Z170" s="167"/>
      <c r="AA170" s="170"/>
      <c r="AB170" s="1100"/>
      <c r="AC170" s="217"/>
      <c r="AD170" s="1098"/>
      <c r="AE170" s="153"/>
      <c r="AF170" s="167"/>
      <c r="AG170" s="164"/>
      <c r="AH170" s="1216"/>
      <c r="AI170" s="186"/>
      <c r="AJ170" s="153"/>
      <c r="AK170" s="915"/>
      <c r="AL170" s="167"/>
      <c r="AM170" s="167"/>
      <c r="AN170" s="167"/>
      <c r="AO170" s="167"/>
      <c r="AP170" s="167"/>
      <c r="AQ170" s="167"/>
      <c r="AR170" s="190"/>
      <c r="AS170" s="153"/>
      <c r="AT170" s="148"/>
      <c r="AU170" s="153"/>
      <c r="AV170" s="148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7"/>
      <c r="BQ170" s="167"/>
      <c r="BR170" s="167"/>
      <c r="BS170" s="167"/>
      <c r="BT170" s="167"/>
      <c r="BU170" s="167"/>
      <c r="BV170" s="167"/>
      <c r="BW170" s="167"/>
    </row>
    <row r="171" spans="2:75" ht="15.6">
      <c r="B171" s="290"/>
      <c r="C171" s="185"/>
      <c r="D171" s="167"/>
      <c r="E171" s="153"/>
      <c r="I171" s="167"/>
      <c r="J171" s="167"/>
      <c r="K171" s="167"/>
      <c r="L171" s="185"/>
      <c r="M171" s="167"/>
      <c r="N171" s="9"/>
      <c r="O171" s="9"/>
      <c r="P171" s="9"/>
      <c r="Q171" s="9"/>
      <c r="R171" s="167"/>
      <c r="S171" s="217"/>
      <c r="T171" s="565"/>
      <c r="U171" s="1098"/>
      <c r="V171" s="167"/>
      <c r="W171" s="1241"/>
      <c r="X171" s="565"/>
      <c r="Y171" s="1101"/>
      <c r="Z171" s="167"/>
      <c r="AA171" s="164"/>
      <c r="AB171" s="167"/>
      <c r="AC171" s="217"/>
      <c r="AD171" s="1098"/>
      <c r="AE171" s="153"/>
      <c r="AF171" s="167"/>
      <c r="AG171" s="164"/>
      <c r="AH171" s="1216"/>
      <c r="AI171" s="167"/>
      <c r="AJ171" s="153"/>
      <c r="AK171" s="148"/>
      <c r="AL171" s="167"/>
      <c r="AM171" s="167"/>
      <c r="AN171" s="167"/>
      <c r="AO171" s="167"/>
      <c r="AP171" s="167"/>
      <c r="AQ171" s="167"/>
      <c r="AR171" s="194"/>
      <c r="AS171" s="167"/>
      <c r="AT171" s="185"/>
      <c r="AU171" s="170"/>
      <c r="AV171" s="171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7"/>
      <c r="BQ171" s="167"/>
      <c r="BR171" s="167"/>
      <c r="BS171" s="167"/>
      <c r="BT171" s="167"/>
      <c r="BU171" s="167"/>
      <c r="BV171" s="167"/>
      <c r="BW171" s="167"/>
    </row>
    <row r="172" spans="2:75">
      <c r="B172" s="167"/>
      <c r="C172" s="485"/>
      <c r="D172" s="167"/>
      <c r="E172" s="153"/>
      <c r="F172" s="9"/>
      <c r="G172" s="185"/>
      <c r="H172" s="167"/>
      <c r="I172" s="167"/>
      <c r="J172" s="167"/>
      <c r="K172" s="167"/>
      <c r="L172" s="185"/>
      <c r="M172" s="167"/>
      <c r="N172" s="9"/>
      <c r="O172" s="9"/>
      <c r="P172" s="9"/>
      <c r="Q172" s="9"/>
      <c r="R172" s="167"/>
      <c r="S172" s="1503"/>
      <c r="T172" s="1291"/>
      <c r="U172" s="1098"/>
      <c r="V172" s="167"/>
      <c r="W172" s="1241"/>
      <c r="X172" s="565"/>
      <c r="Y172" s="1099"/>
      <c r="Z172" s="167"/>
      <c r="AA172" s="170"/>
      <c r="AB172" s="1099"/>
      <c r="AC172" s="153"/>
      <c r="AD172" s="167"/>
      <c r="AE172" s="153"/>
      <c r="AF172" s="167"/>
      <c r="AG172" s="153"/>
      <c r="AH172" s="1216"/>
      <c r="AI172" s="167"/>
      <c r="AJ172" s="153"/>
      <c r="AK172" s="148"/>
      <c r="AL172" s="167"/>
      <c r="AM172" s="167"/>
      <c r="AN172" s="167"/>
      <c r="AO172" s="167"/>
      <c r="AP172" s="167"/>
      <c r="AQ172" s="167"/>
      <c r="AR172" s="167"/>
      <c r="AS172" s="167"/>
      <c r="AT172" s="166"/>
      <c r="AU172" s="170"/>
      <c r="AV172" s="171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7"/>
      <c r="BQ172" s="167"/>
      <c r="BR172" s="167"/>
      <c r="BS172" s="167"/>
      <c r="BT172" s="167"/>
      <c r="BU172" s="167"/>
      <c r="BV172" s="167"/>
      <c r="BW172" s="167"/>
    </row>
    <row r="173" spans="2:75" ht="15.6">
      <c r="B173" s="311"/>
      <c r="C173" s="311"/>
      <c r="D173" s="486"/>
      <c r="E173" s="153"/>
      <c r="F173" s="9"/>
      <c r="G173" s="185"/>
      <c r="H173" s="167"/>
      <c r="I173" s="167"/>
      <c r="J173" s="167"/>
      <c r="K173" s="167"/>
      <c r="L173" s="185"/>
      <c r="M173" s="167"/>
      <c r="N173" s="9"/>
      <c r="O173" s="194"/>
      <c r="P173" s="167"/>
      <c r="Q173" s="185"/>
      <c r="R173" s="167"/>
      <c r="S173" s="217"/>
      <c r="T173" s="565"/>
      <c r="U173" s="1098"/>
      <c r="V173" s="167"/>
      <c r="W173" s="1241"/>
      <c r="X173" s="1322"/>
      <c r="Y173" s="1102"/>
      <c r="Z173" s="167"/>
      <c r="AA173" s="170"/>
      <c r="AB173" s="1100"/>
      <c r="AC173" s="217"/>
      <c r="AD173" s="167"/>
      <c r="AE173" s="153"/>
      <c r="AF173" s="167"/>
      <c r="AG173" s="153"/>
      <c r="AH173" s="1216"/>
      <c r="AI173" s="167"/>
      <c r="AJ173" s="153"/>
      <c r="AK173" s="148"/>
      <c r="AL173" s="167"/>
      <c r="AM173" s="167"/>
      <c r="AN173" s="167"/>
      <c r="AO173" s="167"/>
      <c r="AP173" s="167"/>
      <c r="AQ173" s="167"/>
      <c r="AR173" s="153"/>
      <c r="AS173" s="299"/>
      <c r="AT173" s="167"/>
      <c r="AU173" s="167"/>
      <c r="AV173" s="153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7"/>
      <c r="BQ173" s="167"/>
      <c r="BR173" s="167"/>
      <c r="BS173" s="167"/>
      <c r="BT173" s="167"/>
      <c r="BU173" s="167"/>
      <c r="BV173" s="167"/>
      <c r="BW173" s="167"/>
    </row>
    <row r="174" spans="2:75" ht="15.6">
      <c r="E174" s="188"/>
      <c r="F174" s="9"/>
      <c r="G174" s="185"/>
      <c r="H174" s="167"/>
      <c r="I174" s="167"/>
      <c r="J174" s="167"/>
      <c r="K174" s="167"/>
      <c r="L174" s="185"/>
      <c r="M174" s="167"/>
      <c r="N174" s="9"/>
      <c r="O174" s="167"/>
      <c r="P174" s="185"/>
      <c r="Q174" s="167"/>
      <c r="R174" s="167"/>
      <c r="S174" s="217"/>
      <c r="T174" s="565"/>
      <c r="U174" s="1098"/>
      <c r="V174" s="167"/>
      <c r="W174" s="217"/>
      <c r="X174" s="1259"/>
      <c r="Y174" s="1517"/>
      <c r="Z174" s="167"/>
      <c r="AA174" s="170"/>
      <c r="AB174" s="1101"/>
      <c r="AC174" s="217"/>
      <c r="AD174" s="167"/>
      <c r="AE174" s="153"/>
      <c r="AF174" s="167"/>
      <c r="AG174" s="153"/>
      <c r="AH174" s="1220"/>
      <c r="AI174" s="167"/>
      <c r="AJ174" s="153"/>
      <c r="AK174" s="166"/>
      <c r="AL174" s="167"/>
      <c r="AM174" s="167"/>
      <c r="AN174" s="167"/>
      <c r="AO174" s="167"/>
      <c r="AP174" s="167"/>
      <c r="AQ174" s="167"/>
      <c r="AR174" s="153"/>
      <c r="AS174" s="299"/>
      <c r="AT174" s="167"/>
      <c r="AU174" s="167"/>
      <c r="AV174" s="222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7"/>
      <c r="BQ174" s="167"/>
      <c r="BR174" s="167"/>
      <c r="BS174" s="167"/>
      <c r="BT174" s="167"/>
      <c r="BU174" s="167"/>
      <c r="BV174" s="167"/>
      <c r="BW174" s="167"/>
    </row>
    <row r="175" spans="2:75" ht="15.6">
      <c r="E175" s="164"/>
      <c r="F175" s="9"/>
      <c r="G175" s="185"/>
      <c r="H175" s="167"/>
      <c r="I175" s="167"/>
      <c r="J175" s="167"/>
      <c r="K175" s="167"/>
      <c r="L175" s="185"/>
      <c r="M175" s="167"/>
      <c r="N175" s="9"/>
      <c r="O175" s="167"/>
      <c r="P175" s="185"/>
      <c r="Q175" s="167"/>
      <c r="R175" s="167"/>
      <c r="S175" s="217"/>
      <c r="T175" s="565"/>
      <c r="U175" s="1098"/>
      <c r="V175" s="167"/>
      <c r="W175" s="153"/>
      <c r="X175" s="1444"/>
      <c r="Y175" s="1504"/>
      <c r="Z175" s="167"/>
      <c r="AA175" s="170"/>
      <c r="AB175" s="167"/>
      <c r="AC175" s="178"/>
      <c r="AD175" s="167"/>
      <c r="AE175" s="153"/>
      <c r="AF175" s="1098"/>
      <c r="AG175" s="153"/>
      <c r="AH175" s="1220"/>
      <c r="AI175" s="167"/>
      <c r="AJ175" s="164"/>
      <c r="AK175" s="166"/>
      <c r="AL175" s="167"/>
      <c r="AM175" s="167"/>
      <c r="AN175" s="167"/>
      <c r="AO175" s="167"/>
      <c r="AP175" s="167"/>
      <c r="AQ175" s="167"/>
      <c r="AR175" s="153"/>
      <c r="AS175" s="299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7"/>
      <c r="BQ175" s="167"/>
      <c r="BR175" s="167"/>
      <c r="BS175" s="167"/>
      <c r="BT175" s="167"/>
      <c r="BU175" s="167"/>
      <c r="BV175" s="167"/>
      <c r="BW175" s="167"/>
    </row>
    <row r="176" spans="2:75" ht="15.6">
      <c r="E176" s="164"/>
      <c r="F176" s="9"/>
      <c r="G176" s="185"/>
      <c r="H176" s="167"/>
      <c r="I176" s="167"/>
      <c r="J176" s="167"/>
      <c r="K176" s="167"/>
      <c r="L176" s="185"/>
      <c r="M176" s="167"/>
      <c r="N176" s="9"/>
      <c r="O176" s="167"/>
      <c r="P176" s="185"/>
      <c r="Q176" s="167"/>
      <c r="R176" s="167"/>
      <c r="S176" s="217"/>
      <c r="T176" s="1185"/>
      <c r="U176" s="1541"/>
      <c r="V176" s="167"/>
      <c r="W176" s="153"/>
      <c r="X176" s="167"/>
      <c r="Y176" s="1098"/>
      <c r="Z176" s="167"/>
      <c r="AA176" s="170"/>
      <c r="AB176" s="167"/>
      <c r="AC176" s="217"/>
      <c r="AD176" s="167"/>
      <c r="AE176" s="153"/>
      <c r="AF176" s="1098"/>
      <c r="AG176" s="153"/>
      <c r="AH176" s="1216"/>
      <c r="AI176" s="167"/>
      <c r="AJ176" s="164"/>
      <c r="AK176" s="166"/>
      <c r="AL176" s="167"/>
      <c r="AM176" s="167"/>
      <c r="AN176" s="167"/>
      <c r="AO176" s="167"/>
      <c r="AP176" s="167"/>
      <c r="AQ176" s="167"/>
      <c r="AR176" s="153"/>
      <c r="AS176" s="299"/>
      <c r="AT176" s="167"/>
      <c r="AU176" s="153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7"/>
      <c r="BQ176" s="167"/>
      <c r="BR176" s="167"/>
      <c r="BS176" s="167"/>
      <c r="BT176" s="167"/>
      <c r="BU176" s="167"/>
      <c r="BV176" s="167"/>
      <c r="BW176" s="167"/>
    </row>
    <row r="177" spans="5:75" ht="15.6">
      <c r="E177" s="1542"/>
      <c r="F177" s="9"/>
      <c r="G177" s="185"/>
      <c r="H177" s="167"/>
      <c r="I177" s="167"/>
      <c r="J177" s="167"/>
      <c r="K177" s="167"/>
      <c r="L177" s="185"/>
      <c r="M177" s="167"/>
      <c r="N177" s="9"/>
      <c r="O177" s="194"/>
      <c r="P177" s="167"/>
      <c r="Q177" s="185"/>
      <c r="R177" s="167"/>
      <c r="S177" s="170"/>
      <c r="T177" s="1319"/>
      <c r="U177" s="1541"/>
      <c r="V177" s="167"/>
      <c r="W177" s="167"/>
      <c r="X177" s="1291"/>
      <c r="Y177" s="1216"/>
      <c r="Z177" s="167"/>
      <c r="AA177" s="170"/>
      <c r="AB177" s="1096"/>
      <c r="AC177" s="292"/>
      <c r="AD177" s="167"/>
      <c r="AE177" s="153"/>
      <c r="AF177" s="1098"/>
      <c r="AG177" s="153"/>
      <c r="AH177" s="1216"/>
      <c r="AI177" s="167"/>
      <c r="AJ177" s="167"/>
      <c r="AK177" s="153"/>
      <c r="AL177" s="153"/>
      <c r="AM177" s="167"/>
      <c r="AN177" s="300"/>
      <c r="AO177" s="167"/>
      <c r="AP177" s="167"/>
      <c r="AQ177" s="167"/>
      <c r="AR177" s="153"/>
      <c r="AS177" s="299"/>
      <c r="AT177" s="167"/>
      <c r="AU177" s="170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7"/>
      <c r="BQ177" s="167"/>
      <c r="BR177" s="167"/>
      <c r="BS177" s="167"/>
      <c r="BT177" s="167"/>
      <c r="BU177" s="167"/>
      <c r="BV177" s="167"/>
      <c r="BW177" s="167"/>
    </row>
    <row r="178" spans="5:75" ht="15.6">
      <c r="E178" s="153"/>
      <c r="F178" s="9"/>
      <c r="G178" s="185"/>
      <c r="H178" s="167"/>
      <c r="I178" s="167"/>
      <c r="J178" s="167"/>
      <c r="K178" s="167"/>
      <c r="L178" s="185"/>
      <c r="M178" s="167"/>
      <c r="N178" s="9"/>
      <c r="O178" s="167"/>
      <c r="P178" s="185"/>
      <c r="Q178" s="167"/>
      <c r="R178" s="167"/>
      <c r="S178" s="188"/>
      <c r="T178" s="1105"/>
      <c r="U178" s="1098"/>
      <c r="V178" s="167"/>
      <c r="W178" s="153"/>
      <c r="X178" s="294"/>
      <c r="Y178" s="1220"/>
      <c r="Z178" s="167"/>
      <c r="AA178" s="170"/>
      <c r="AB178" s="1102"/>
      <c r="AC178" s="188"/>
      <c r="AD178" s="167"/>
      <c r="AE178" s="217"/>
      <c r="AF178" s="1098"/>
      <c r="AG178" s="153"/>
      <c r="AH178" s="1216"/>
      <c r="AI178" s="167"/>
      <c r="AJ178" s="167"/>
      <c r="AK178" s="167"/>
      <c r="AL178" s="167"/>
      <c r="AM178" s="164"/>
      <c r="AN178" s="300"/>
      <c r="AO178" s="167"/>
      <c r="AP178" s="167"/>
      <c r="AQ178" s="167"/>
      <c r="AR178" s="153"/>
      <c r="AS178" s="299"/>
      <c r="AT178" s="167"/>
      <c r="AU178" s="301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7"/>
      <c r="BQ178" s="167"/>
      <c r="BR178" s="167"/>
      <c r="BS178" s="167"/>
      <c r="BT178" s="167"/>
      <c r="BU178" s="167"/>
      <c r="BV178" s="167"/>
      <c r="BW178" s="167"/>
    </row>
    <row r="179" spans="5:75" ht="15.6">
      <c r="E179" s="153"/>
      <c r="G179" s="213"/>
      <c r="H179" s="126"/>
      <c r="I179" s="167"/>
      <c r="J179" s="167"/>
      <c r="K179" s="167"/>
      <c r="L179" s="185"/>
      <c r="M179" s="167"/>
      <c r="N179" s="9"/>
      <c r="O179" s="167"/>
      <c r="P179" s="185"/>
      <c r="Q179" s="167"/>
      <c r="R179" s="167"/>
      <c r="S179" s="167"/>
      <c r="T179" s="1292"/>
      <c r="U179" s="167"/>
      <c r="V179" s="167"/>
      <c r="W179" s="167"/>
      <c r="X179" s="167"/>
      <c r="Y179" s="167"/>
      <c r="Z179" s="167"/>
      <c r="AA179" s="170"/>
      <c r="AB179" s="167"/>
      <c r="AC179" s="217"/>
      <c r="AD179" s="1098"/>
      <c r="AE179" s="217"/>
      <c r="AF179" s="1098"/>
      <c r="AG179" s="153"/>
      <c r="AH179" s="1504"/>
      <c r="AI179" s="167"/>
      <c r="AJ179" s="153"/>
      <c r="AK179" s="148"/>
      <c r="AL179" s="302"/>
      <c r="AM179" s="167"/>
      <c r="AN179" s="167"/>
      <c r="AO179" s="167"/>
      <c r="AP179" s="167"/>
      <c r="AQ179" s="167"/>
      <c r="AR179" s="164"/>
      <c r="AS179" s="299"/>
      <c r="AT179" s="167"/>
      <c r="AU179" s="153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7"/>
      <c r="BQ179" s="167"/>
      <c r="BR179" s="167"/>
      <c r="BS179" s="167"/>
      <c r="BT179" s="167"/>
      <c r="BU179" s="167"/>
      <c r="BV179" s="167"/>
      <c r="BW179" s="167"/>
    </row>
    <row r="180" spans="5:75">
      <c r="E180" s="153"/>
      <c r="F180" s="197"/>
      <c r="G180" s="153"/>
      <c r="H180" s="148"/>
      <c r="I180" s="167"/>
      <c r="J180" s="167"/>
      <c r="K180" s="167"/>
      <c r="L180" s="185"/>
      <c r="M180" s="167"/>
      <c r="N180" s="9"/>
      <c r="O180" s="167"/>
      <c r="P180" s="185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70"/>
      <c r="AB180" s="1096"/>
      <c r="AC180" s="217"/>
      <c r="AD180" s="1098"/>
      <c r="AE180" s="217"/>
      <c r="AF180" s="167"/>
      <c r="AG180" s="222"/>
      <c r="AH180" s="1216"/>
      <c r="AI180" s="167"/>
      <c r="AJ180" s="153"/>
      <c r="AK180" s="148"/>
      <c r="AL180" s="192"/>
      <c r="AM180" s="167"/>
      <c r="AN180" s="167"/>
      <c r="AO180" s="167"/>
      <c r="AP180" s="167"/>
      <c r="AQ180" s="167"/>
      <c r="AR180" s="153"/>
      <c r="AS180" s="186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7"/>
      <c r="BQ180" s="167"/>
      <c r="BR180" s="167"/>
      <c r="BS180" s="167"/>
      <c r="BT180" s="167"/>
      <c r="BU180" s="167"/>
      <c r="BV180" s="167"/>
      <c r="BW180" s="167"/>
    </row>
    <row r="181" spans="5:75">
      <c r="E181" s="153"/>
      <c r="F181" s="309"/>
      <c r="G181" s="153"/>
      <c r="H181" s="148"/>
      <c r="I181" s="167"/>
      <c r="J181" s="167"/>
      <c r="K181" s="167"/>
      <c r="L181" s="185"/>
      <c r="M181" s="167"/>
      <c r="N181" s="9"/>
      <c r="O181" s="9"/>
      <c r="P181" s="185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275"/>
      <c r="AB181" s="1098"/>
      <c r="AC181" s="153"/>
      <c r="AD181" s="167"/>
      <c r="AE181" s="217"/>
      <c r="AF181" s="167"/>
      <c r="AG181" s="153"/>
      <c r="AH181" s="1216"/>
      <c r="AI181" s="167"/>
      <c r="AJ181" s="153"/>
      <c r="AK181" s="148"/>
      <c r="AL181" s="192"/>
      <c r="AM181" s="167"/>
      <c r="AN181" s="167"/>
      <c r="AO181" s="167"/>
      <c r="AP181" s="167"/>
      <c r="AQ181" s="167"/>
      <c r="AR181" s="167"/>
      <c r="AS181" s="186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7"/>
      <c r="BQ181" s="167"/>
      <c r="BR181" s="167"/>
      <c r="BS181" s="167"/>
      <c r="BT181" s="167"/>
      <c r="BU181" s="167"/>
      <c r="BV181" s="167"/>
      <c r="BW181" s="167"/>
    </row>
    <row r="182" spans="5:75">
      <c r="E182" s="153"/>
      <c r="F182" s="309"/>
      <c r="G182" s="153"/>
      <c r="H182" s="148"/>
      <c r="I182" s="167"/>
      <c r="J182" s="167"/>
      <c r="K182" s="167"/>
      <c r="L182" s="185"/>
      <c r="M182" s="167"/>
      <c r="N182" s="9"/>
      <c r="O182" s="9"/>
      <c r="P182" s="185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53"/>
      <c r="AB182" s="1102"/>
      <c r="AC182" s="1511"/>
      <c r="AD182" s="1098"/>
      <c r="AE182" s="217"/>
      <c r="AF182" s="167"/>
      <c r="AG182" s="167"/>
      <c r="AH182" s="1216"/>
      <c r="AI182" s="167"/>
      <c r="AJ182" s="153"/>
      <c r="AK182" s="148"/>
      <c r="AL182" s="192"/>
      <c r="AM182" s="167"/>
      <c r="AN182" s="167"/>
      <c r="AO182" s="167"/>
      <c r="AP182" s="167"/>
      <c r="AQ182" s="167"/>
      <c r="AR182" s="185"/>
      <c r="AS182" s="18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7"/>
      <c r="BQ182" s="167"/>
      <c r="BR182" s="167"/>
      <c r="BS182" s="167"/>
      <c r="BT182" s="167"/>
      <c r="BU182" s="167"/>
      <c r="BV182" s="167"/>
      <c r="BW182" s="167"/>
    </row>
    <row r="183" spans="5:75">
      <c r="E183" s="164"/>
      <c r="F183" s="186"/>
      <c r="G183" s="153"/>
      <c r="H183" s="148"/>
      <c r="I183" s="167"/>
      <c r="J183" s="167"/>
      <c r="K183" s="167"/>
      <c r="L183" s="185"/>
      <c r="M183" s="167"/>
      <c r="N183" s="9"/>
      <c r="O183" s="9"/>
      <c r="P183" s="185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53"/>
      <c r="AB183" s="1103"/>
      <c r="AC183" s="1519"/>
      <c r="AD183" s="153"/>
      <c r="AE183" s="153"/>
      <c r="AF183" s="167"/>
      <c r="AG183" s="167"/>
      <c r="AH183" s="1216"/>
      <c r="AI183" s="167"/>
      <c r="AJ183" s="164"/>
      <c r="AK183" s="166"/>
      <c r="AL183" s="192"/>
      <c r="AM183" s="167"/>
      <c r="AN183" s="167"/>
      <c r="AO183" s="167"/>
      <c r="AP183" s="167"/>
      <c r="AQ183" s="167"/>
      <c r="AR183" s="148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7"/>
      <c r="BQ183" s="167"/>
      <c r="BR183" s="167"/>
      <c r="BS183" s="167"/>
      <c r="BT183" s="167"/>
      <c r="BU183" s="167"/>
      <c r="BV183" s="167"/>
      <c r="BW183" s="167"/>
    </row>
    <row r="184" spans="5:75">
      <c r="E184" s="167"/>
      <c r="F184" s="187"/>
      <c r="G184" s="153"/>
      <c r="H184" s="148"/>
      <c r="I184" s="167"/>
      <c r="J184" s="167"/>
      <c r="K184" s="167"/>
      <c r="L184" s="185"/>
      <c r="M184" s="167"/>
      <c r="N184" s="9"/>
      <c r="O184" s="9"/>
      <c r="P184" s="185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098"/>
      <c r="AC184" s="167"/>
      <c r="AD184" s="1098"/>
      <c r="AE184" s="164"/>
      <c r="AF184" s="167"/>
      <c r="AG184" s="153"/>
      <c r="AH184" s="167"/>
      <c r="AI184" s="167"/>
      <c r="AJ184" s="153"/>
      <c r="AK184" s="181"/>
      <c r="AL184" s="192"/>
      <c r="AM184" s="167"/>
      <c r="AN184" s="167"/>
      <c r="AO184" s="167"/>
      <c r="AP184" s="167"/>
      <c r="AQ184" s="167"/>
      <c r="AR184" s="148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7"/>
      <c r="BQ184" s="167"/>
      <c r="BR184" s="167"/>
      <c r="BS184" s="167"/>
      <c r="BT184" s="167"/>
      <c r="BU184" s="167"/>
      <c r="BV184" s="167"/>
      <c r="BW184" s="167"/>
    </row>
    <row r="185" spans="5:75">
      <c r="E185" s="167"/>
      <c r="F185" s="187"/>
      <c r="G185" s="153"/>
      <c r="H185" s="148"/>
      <c r="I185" s="167"/>
      <c r="J185" s="167"/>
      <c r="K185" s="167"/>
      <c r="L185" s="185"/>
      <c r="M185" s="167"/>
      <c r="N185" s="9"/>
      <c r="O185" s="9"/>
      <c r="P185" s="185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098"/>
      <c r="AC185" s="167"/>
      <c r="AD185" s="1098"/>
      <c r="AE185" s="153"/>
      <c r="AF185" s="1096"/>
      <c r="AG185" s="167"/>
      <c r="AH185" s="1216"/>
      <c r="AI185" s="167"/>
      <c r="AJ185" s="170"/>
      <c r="AK185" s="173"/>
      <c r="AL185" s="192"/>
      <c r="AM185" s="167"/>
      <c r="AN185" s="167"/>
      <c r="AO185" s="167"/>
      <c r="AP185" s="167"/>
      <c r="AQ185" s="167"/>
      <c r="AR185" s="148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7"/>
      <c r="BQ185" s="167"/>
      <c r="BR185" s="167"/>
      <c r="BS185" s="167"/>
      <c r="BT185" s="167"/>
      <c r="BU185" s="167"/>
      <c r="BV185" s="167"/>
      <c r="BW185" s="167"/>
    </row>
    <row r="186" spans="5:75" ht="15.6">
      <c r="E186" s="245"/>
      <c r="F186" s="194"/>
      <c r="G186" s="167"/>
      <c r="H186" s="185"/>
      <c r="I186" s="167"/>
      <c r="J186" s="167"/>
      <c r="K186" s="167"/>
      <c r="L186" s="185"/>
      <c r="M186" s="167"/>
      <c r="N186" s="9"/>
      <c r="O186" s="9"/>
      <c r="P186" s="185"/>
      <c r="Q186" s="167"/>
      <c r="R186" s="153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098"/>
      <c r="AC186" s="167"/>
      <c r="AD186" s="1098"/>
      <c r="AE186" s="167"/>
      <c r="AF186" s="1098"/>
      <c r="AG186" s="167"/>
      <c r="AH186" s="1216"/>
      <c r="AI186" s="167"/>
      <c r="AJ186" s="170"/>
      <c r="AK186" s="171"/>
      <c r="AL186" s="192"/>
      <c r="AM186" s="167"/>
      <c r="AN186" s="167"/>
      <c r="AO186" s="167"/>
      <c r="AP186" s="167"/>
      <c r="AQ186" s="167"/>
      <c r="AR186" s="148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7"/>
      <c r="BQ186" s="167"/>
      <c r="BR186" s="167"/>
      <c r="BS186" s="167"/>
      <c r="BT186" s="167"/>
      <c r="BU186" s="167"/>
      <c r="BV186" s="167"/>
      <c r="BW186" s="167"/>
    </row>
    <row r="187" spans="5:75">
      <c r="E187" s="167"/>
      <c r="F187" s="167"/>
      <c r="G187" s="185"/>
      <c r="H187" s="167"/>
      <c r="I187" s="167"/>
      <c r="J187" s="167"/>
      <c r="K187" s="167"/>
      <c r="L187" s="185"/>
      <c r="M187" s="167"/>
      <c r="N187" s="9"/>
      <c r="O187" s="9"/>
      <c r="P187" s="185"/>
      <c r="Q187" s="167"/>
      <c r="R187" s="167"/>
      <c r="S187" s="272"/>
      <c r="T187" s="272"/>
      <c r="U187" s="1512"/>
      <c r="V187" s="167"/>
      <c r="W187" s="272"/>
      <c r="X187" s="272"/>
      <c r="Y187" s="1512"/>
      <c r="Z187" s="167"/>
      <c r="AA187" s="1520"/>
      <c r="AB187" s="1098"/>
      <c r="AC187" s="167"/>
      <c r="AD187" s="1098"/>
      <c r="AE187" s="153"/>
      <c r="AF187" s="1096"/>
      <c r="AG187" s="153"/>
      <c r="AH187" s="1215"/>
      <c r="AI187" s="167"/>
      <c r="AJ187" s="153"/>
      <c r="AK187" s="178"/>
      <c r="AL187" s="192"/>
      <c r="AM187" s="167"/>
      <c r="AN187" s="167"/>
      <c r="AO187" s="167"/>
      <c r="AP187" s="167"/>
      <c r="AQ187" s="167"/>
      <c r="AR187" s="148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7"/>
      <c r="BQ187" s="167"/>
      <c r="BR187" s="167"/>
      <c r="BS187" s="167"/>
      <c r="BT187" s="167"/>
      <c r="BU187" s="167"/>
      <c r="BV187" s="167"/>
      <c r="BW187" s="167"/>
    </row>
    <row r="188" spans="5:75">
      <c r="E188" s="272"/>
      <c r="F188" s="167"/>
      <c r="G188" s="185"/>
      <c r="H188" s="167"/>
      <c r="I188" s="167"/>
      <c r="J188" s="167"/>
      <c r="K188" s="167"/>
      <c r="L188" s="185"/>
      <c r="M188" s="167"/>
      <c r="N188" s="9"/>
      <c r="O188" s="9"/>
      <c r="P188" s="185"/>
      <c r="Q188" s="167"/>
      <c r="R188" s="167"/>
      <c r="S188" s="153"/>
      <c r="T188" s="1303"/>
      <c r="U188" s="1098"/>
      <c r="V188" s="167"/>
      <c r="W188" s="153"/>
      <c r="X188" s="294"/>
      <c r="Y188" s="1504"/>
      <c r="Z188" s="167"/>
      <c r="AA188" s="250"/>
      <c r="AB188" s="1098"/>
      <c r="AC188" s="167"/>
      <c r="AD188" s="1106"/>
      <c r="AE188" s="280"/>
      <c r="AF188" s="1098"/>
      <c r="AG188" s="137"/>
      <c r="AH188" s="1216"/>
      <c r="AI188" s="167"/>
      <c r="AJ188" s="153"/>
      <c r="AK188" s="148"/>
      <c r="AL188" s="192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7"/>
      <c r="BQ188" s="167"/>
      <c r="BR188" s="167"/>
      <c r="BS188" s="167"/>
      <c r="BT188" s="167"/>
      <c r="BU188" s="167"/>
      <c r="BV188" s="167"/>
      <c r="BW188" s="167"/>
    </row>
    <row r="189" spans="5:75">
      <c r="E189" s="289"/>
      <c r="F189" s="167"/>
      <c r="G189" s="185"/>
      <c r="H189" s="167"/>
      <c r="I189" s="167"/>
      <c r="J189" s="167"/>
      <c r="K189" s="167"/>
      <c r="L189" s="185"/>
      <c r="M189" s="167"/>
      <c r="N189" s="9"/>
      <c r="O189" s="9"/>
      <c r="P189" s="185"/>
      <c r="Q189" s="167"/>
      <c r="R189" s="167"/>
      <c r="S189" s="217"/>
      <c r="T189" s="565"/>
      <c r="U189" s="1098"/>
      <c r="V189" s="167"/>
      <c r="W189" s="1241"/>
      <c r="X189" s="565"/>
      <c r="Y189" s="1099"/>
      <c r="Z189" s="167"/>
      <c r="AA189" s="164"/>
      <c r="AB189" s="1098"/>
      <c r="AC189" s="217"/>
      <c r="AD189" s="167"/>
      <c r="AE189" s="217"/>
      <c r="AF189" s="1098"/>
      <c r="AG189" s="164"/>
      <c r="AH189" s="1216"/>
      <c r="AI189" s="167"/>
      <c r="AJ189" s="177"/>
      <c r="AK189" s="181"/>
      <c r="AL189" s="192"/>
      <c r="AM189" s="167"/>
      <c r="AN189" s="167"/>
      <c r="AO189" s="167"/>
      <c r="AP189" s="167"/>
      <c r="AQ189" s="167"/>
      <c r="AR189" s="167"/>
      <c r="AS189" s="153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7"/>
      <c r="BQ189" s="167"/>
      <c r="BR189" s="167"/>
      <c r="BS189" s="167"/>
      <c r="BT189" s="167"/>
      <c r="BU189" s="167"/>
      <c r="BV189" s="167"/>
      <c r="BW189" s="167"/>
    </row>
    <row r="190" spans="5:75">
      <c r="E190" s="164"/>
      <c r="F190" s="167"/>
      <c r="G190" s="185"/>
      <c r="H190" s="167"/>
      <c r="I190" s="167"/>
      <c r="J190" s="167"/>
      <c r="K190" s="167"/>
      <c r="L190" s="185"/>
      <c r="M190" s="167"/>
      <c r="N190" s="9"/>
      <c r="O190" s="167"/>
      <c r="P190" s="185"/>
      <c r="Q190" s="167"/>
      <c r="R190" s="167"/>
      <c r="S190" s="217"/>
      <c r="T190" s="1321"/>
      <c r="U190" s="1098"/>
      <c r="V190" s="167"/>
      <c r="W190" s="217"/>
      <c r="X190" s="1242"/>
      <c r="Y190" s="1102"/>
      <c r="Z190" s="167"/>
      <c r="AA190" s="164"/>
      <c r="AB190" s="1098"/>
      <c r="AC190" s="217"/>
      <c r="AD190" s="167"/>
      <c r="AE190" s="217"/>
      <c r="AF190" s="1098"/>
      <c r="AG190" s="164"/>
      <c r="AH190" s="1216"/>
      <c r="AI190" s="167"/>
      <c r="AJ190" s="177"/>
      <c r="AK190" s="181"/>
      <c r="AL190" s="192"/>
      <c r="AM190" s="167"/>
      <c r="AN190" s="167"/>
      <c r="AO190" s="167"/>
      <c r="AP190" s="167"/>
      <c r="AQ190" s="167"/>
      <c r="AR190" s="167"/>
      <c r="AS190" s="153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7"/>
      <c r="BQ190" s="167"/>
      <c r="BR190" s="167"/>
      <c r="BS190" s="167"/>
      <c r="BT190" s="167"/>
      <c r="BU190" s="167"/>
      <c r="BV190" s="167"/>
      <c r="BW190" s="167"/>
    </row>
    <row r="191" spans="5:75">
      <c r="E191" s="153"/>
      <c r="F191" s="167"/>
      <c r="G191" s="185"/>
      <c r="H191" s="167"/>
      <c r="I191" s="167"/>
      <c r="J191" s="167"/>
      <c r="K191" s="167"/>
      <c r="L191" s="185"/>
      <c r="M191" s="167"/>
      <c r="N191" s="9"/>
      <c r="O191" s="9"/>
      <c r="P191" s="9"/>
      <c r="Q191" s="9"/>
      <c r="R191" s="9"/>
      <c r="S191" s="9"/>
      <c r="T191" s="9"/>
      <c r="V191" s="167"/>
      <c r="W191" s="1241"/>
      <c r="X191" s="565"/>
      <c r="Y191" s="1543"/>
      <c r="Z191" s="167"/>
      <c r="AA191" s="170"/>
      <c r="AB191" s="1099"/>
      <c r="AC191" s="217"/>
      <c r="AD191" s="1098"/>
      <c r="AE191" s="217"/>
      <c r="AF191" s="167"/>
      <c r="AG191" s="164"/>
      <c r="AH191" s="1219"/>
      <c r="AI191" s="167"/>
      <c r="AJ191" s="177"/>
      <c r="AK191" s="181"/>
      <c r="AL191" s="192"/>
      <c r="AM191" s="167"/>
      <c r="AN191" s="167"/>
      <c r="AO191" s="167"/>
      <c r="AP191" s="167"/>
      <c r="AQ191" s="167"/>
      <c r="AR191" s="167"/>
      <c r="AS191" s="153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7"/>
      <c r="BQ191" s="167"/>
      <c r="BR191" s="167"/>
      <c r="BS191" s="167"/>
      <c r="BT191" s="167"/>
      <c r="BU191" s="167"/>
      <c r="BV191" s="167"/>
      <c r="BW191" s="167"/>
    </row>
    <row r="192" spans="5:75" ht="15.6">
      <c r="E192" s="153"/>
      <c r="F192" s="167"/>
      <c r="G192" s="185"/>
      <c r="H192" s="167"/>
      <c r="I192" s="167"/>
      <c r="J192" s="167"/>
      <c r="K192" s="167"/>
      <c r="L192" s="185"/>
      <c r="M192" s="167"/>
      <c r="N192" s="9"/>
      <c r="O192" s="9"/>
      <c r="P192" s="9"/>
      <c r="Q192" s="9"/>
      <c r="R192" s="9"/>
      <c r="S192" s="9"/>
      <c r="T192" s="9"/>
      <c r="V192" s="167"/>
      <c r="W192" s="153"/>
      <c r="X192" s="167"/>
      <c r="Y192" s="1105"/>
      <c r="Z192" s="167"/>
      <c r="AA192" s="170"/>
      <c r="AB192" s="1100"/>
      <c r="AC192" s="217"/>
      <c r="AD192" s="167"/>
      <c r="AE192" s="217"/>
      <c r="AF192" s="1098"/>
      <c r="AG192" s="153"/>
      <c r="AH192" s="1216"/>
      <c r="AI192" s="153"/>
      <c r="AJ192" s="153"/>
      <c r="AK192" s="299"/>
      <c r="AL192" s="192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7"/>
      <c r="BQ192" s="167"/>
      <c r="BR192" s="167"/>
      <c r="BS192" s="167"/>
      <c r="BT192" s="167"/>
      <c r="BU192" s="167"/>
      <c r="BV192" s="167"/>
      <c r="BW192" s="167"/>
    </row>
    <row r="193" spans="1:75" ht="15.6">
      <c r="E193" s="164"/>
      <c r="F193" s="167"/>
      <c r="G193" s="185"/>
      <c r="H193" s="167"/>
      <c r="I193" s="167"/>
      <c r="J193" s="167"/>
      <c r="K193" s="167"/>
      <c r="L193" s="185"/>
      <c r="M193" s="167"/>
      <c r="N193" s="9"/>
      <c r="O193" s="9"/>
      <c r="P193" s="9"/>
      <c r="Q193" s="9"/>
      <c r="R193" s="9"/>
      <c r="S193" s="9"/>
      <c r="T193" s="9"/>
      <c r="V193" s="167"/>
      <c r="W193" s="167"/>
      <c r="X193" s="167"/>
      <c r="Y193" s="167"/>
      <c r="Z193" s="167"/>
      <c r="AA193" s="164"/>
      <c r="AB193" s="1099"/>
      <c r="AC193" s="217"/>
      <c r="AD193" s="1098"/>
      <c r="AE193" s="217"/>
      <c r="AF193" s="167"/>
      <c r="AG193" s="153"/>
      <c r="AH193" s="1216"/>
      <c r="AI193" s="164"/>
      <c r="AJ193" s="153"/>
      <c r="AK193" s="299"/>
      <c r="AL193" s="192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7"/>
      <c r="BQ193" s="167"/>
      <c r="BR193" s="167"/>
      <c r="BS193" s="167"/>
      <c r="BT193" s="167"/>
      <c r="BU193" s="167"/>
      <c r="BV193" s="167"/>
      <c r="BW193" s="167"/>
    </row>
    <row r="194" spans="1:75" ht="15.6">
      <c r="E194" s="164"/>
      <c r="F194" s="167"/>
      <c r="G194" s="185"/>
      <c r="H194" s="167"/>
      <c r="I194" s="167"/>
      <c r="J194" s="167"/>
      <c r="K194" s="167"/>
      <c r="L194" s="185"/>
      <c r="M194" s="167"/>
      <c r="N194" s="9"/>
      <c r="O194" s="9"/>
      <c r="P194" s="9"/>
      <c r="Q194" s="9"/>
      <c r="R194" s="9"/>
      <c r="S194" s="9"/>
      <c r="T194" s="9"/>
      <c r="V194" s="167"/>
      <c r="W194" s="540"/>
      <c r="X194" s="167"/>
      <c r="Y194" s="177"/>
      <c r="Z194" s="167"/>
      <c r="AA194" s="170"/>
      <c r="AB194" s="1099"/>
      <c r="AC194" s="153"/>
      <c r="AD194" s="1098"/>
      <c r="AE194" s="217"/>
      <c r="AF194" s="1098"/>
      <c r="AG194" s="153"/>
      <c r="AH194" s="1504"/>
      <c r="AI194" s="164"/>
      <c r="AJ194" s="153"/>
      <c r="AK194" s="299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7"/>
      <c r="BQ194" s="167"/>
      <c r="BR194" s="167"/>
      <c r="BS194" s="167"/>
      <c r="BT194" s="167"/>
      <c r="BU194" s="167"/>
      <c r="BV194" s="167"/>
      <c r="BW194" s="167"/>
    </row>
    <row r="195" spans="1:75" ht="15.6">
      <c r="E195" s="164"/>
      <c r="F195" s="191"/>
      <c r="G195" s="167"/>
      <c r="H195" s="185"/>
      <c r="I195" s="167"/>
      <c r="J195" s="167"/>
      <c r="K195" s="167"/>
      <c r="L195" s="185"/>
      <c r="M195" s="167"/>
      <c r="N195" s="9"/>
      <c r="O195" s="9"/>
      <c r="P195" s="9"/>
      <c r="Q195" s="9"/>
      <c r="R195" s="9"/>
      <c r="S195" s="9"/>
      <c r="T195" s="9"/>
      <c r="V195" s="167"/>
      <c r="W195" s="167"/>
      <c r="X195" s="1291"/>
      <c r="Y195" s="1216"/>
      <c r="Z195" s="167"/>
      <c r="AA195" s="170"/>
      <c r="AB195" s="1101"/>
      <c r="AC195" s="217"/>
      <c r="AD195" s="1098"/>
      <c r="AE195" s="217"/>
      <c r="AF195" s="1098"/>
      <c r="AG195" s="153"/>
      <c r="AH195" s="1216"/>
      <c r="AI195" s="164"/>
      <c r="AJ195" s="153"/>
      <c r="AK195" s="299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7"/>
      <c r="BQ195" s="167"/>
      <c r="BR195" s="167"/>
      <c r="BS195" s="167"/>
      <c r="BT195" s="167"/>
      <c r="BU195" s="167"/>
      <c r="BV195" s="167"/>
      <c r="BW195" s="167"/>
    </row>
    <row r="196" spans="1:75" ht="15.6">
      <c r="E196" s="167"/>
      <c r="F196" s="167"/>
      <c r="G196" s="185"/>
      <c r="H196" s="167"/>
      <c r="I196" s="167"/>
      <c r="J196" s="167"/>
      <c r="K196" s="167"/>
      <c r="L196" s="185"/>
      <c r="M196" s="167"/>
      <c r="N196" s="9"/>
      <c r="O196" s="9"/>
      <c r="P196" s="9"/>
      <c r="Q196" s="9"/>
      <c r="R196" s="9"/>
      <c r="S196" s="9"/>
      <c r="T196" s="9"/>
      <c r="V196" s="167"/>
      <c r="W196" s="167"/>
      <c r="X196" s="1291"/>
      <c r="Y196" s="1216"/>
      <c r="Z196" s="167"/>
      <c r="AA196" s="170"/>
      <c r="AB196" s="1099"/>
      <c r="AC196" s="217"/>
      <c r="AD196" s="167"/>
      <c r="AE196" s="217"/>
      <c r="AF196" s="167"/>
      <c r="AG196" s="153"/>
      <c r="AH196" s="1216"/>
      <c r="AI196" s="167"/>
      <c r="AJ196" s="153"/>
      <c r="AK196" s="299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7"/>
      <c r="BQ196" s="167"/>
      <c r="BR196" s="167"/>
      <c r="BS196" s="167"/>
      <c r="BT196" s="167"/>
      <c r="BU196" s="167"/>
      <c r="BV196" s="167"/>
      <c r="BW196" s="167"/>
    </row>
    <row r="197" spans="1:75" ht="15.6">
      <c r="E197" s="167"/>
      <c r="F197" s="395"/>
      <c r="G197" s="153"/>
      <c r="H197" s="148"/>
      <c r="I197" s="167"/>
      <c r="J197" s="167"/>
      <c r="K197" s="167"/>
      <c r="L197" s="185"/>
      <c r="M197" s="167"/>
      <c r="N197" s="9"/>
      <c r="O197" s="9"/>
      <c r="P197" s="9"/>
      <c r="Q197" s="9"/>
      <c r="R197" s="9"/>
      <c r="S197" s="9"/>
      <c r="T197" s="9"/>
      <c r="V197" s="167"/>
      <c r="W197" s="167"/>
      <c r="X197" s="1292"/>
      <c r="Y197" s="1216"/>
      <c r="Z197" s="167"/>
      <c r="AA197" s="170"/>
      <c r="AB197" s="1099"/>
      <c r="AC197" s="178"/>
      <c r="AD197" s="1098"/>
      <c r="AE197" s="217"/>
      <c r="AF197" s="1098"/>
      <c r="AG197" s="153"/>
      <c r="AH197" s="1216"/>
      <c r="AI197" s="167"/>
      <c r="AJ197" s="164"/>
      <c r="AK197" s="299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7"/>
      <c r="BQ197" s="167"/>
      <c r="BR197" s="167"/>
      <c r="BS197" s="167"/>
      <c r="BT197" s="167"/>
      <c r="BU197" s="167"/>
      <c r="BV197" s="167"/>
      <c r="BW197" s="167"/>
    </row>
    <row r="198" spans="1:75">
      <c r="E198" s="167"/>
      <c r="F198" s="188"/>
      <c r="G198" s="153"/>
      <c r="H198" s="148"/>
      <c r="I198" s="167"/>
      <c r="J198" s="167"/>
      <c r="K198" s="167"/>
      <c r="L198" s="185"/>
      <c r="M198" s="167"/>
      <c r="N198" s="9"/>
      <c r="O198" s="9"/>
      <c r="P198" s="9"/>
      <c r="Q198" s="9"/>
      <c r="R198" s="9"/>
      <c r="S198" s="9"/>
      <c r="T198" s="9"/>
      <c r="V198" s="167"/>
      <c r="W198" s="167"/>
      <c r="X198" s="167"/>
      <c r="Y198" s="167"/>
      <c r="Z198" s="167"/>
      <c r="AA198" s="170"/>
      <c r="AB198" s="1099"/>
      <c r="AC198" s="217"/>
      <c r="AD198" s="1098"/>
      <c r="AE198" s="217"/>
      <c r="AF198" s="1098"/>
      <c r="AG198" s="153"/>
      <c r="AH198" s="1216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7"/>
      <c r="BQ198" s="167"/>
      <c r="BR198" s="167"/>
      <c r="BS198" s="167"/>
      <c r="BT198" s="167"/>
      <c r="BU198" s="167"/>
      <c r="BV198" s="167"/>
      <c r="BW198" s="167"/>
    </row>
    <row r="199" spans="1:75">
      <c r="E199" s="167"/>
      <c r="F199" s="167"/>
      <c r="G199" s="185"/>
      <c r="H199" s="167"/>
      <c r="I199" s="167"/>
      <c r="J199" s="167"/>
      <c r="K199" s="167"/>
      <c r="L199" s="185"/>
      <c r="M199" s="167"/>
      <c r="N199" s="9"/>
      <c r="O199" s="9"/>
      <c r="P199" s="9"/>
      <c r="Q199" s="9"/>
      <c r="R199" s="9"/>
      <c r="S199" s="9"/>
      <c r="T199" s="9"/>
      <c r="V199" s="167"/>
      <c r="W199" s="167"/>
      <c r="X199" s="167"/>
      <c r="Y199" s="167"/>
      <c r="Z199" s="167"/>
      <c r="AA199" s="170"/>
      <c r="AB199" s="1096"/>
      <c r="AC199" s="292"/>
      <c r="AD199" s="1103"/>
      <c r="AE199" s="217"/>
      <c r="AF199" s="167"/>
      <c r="AG199" s="153"/>
      <c r="AH199" s="1504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7"/>
      <c r="BQ199" s="167"/>
      <c r="BR199" s="167"/>
      <c r="BS199" s="167"/>
      <c r="BT199" s="167"/>
      <c r="BU199" s="167"/>
      <c r="BV199" s="167"/>
      <c r="BW199" s="167"/>
    </row>
    <row r="200" spans="1:75">
      <c r="E200" s="167"/>
      <c r="F200" s="189"/>
      <c r="G200" s="153"/>
      <c r="H200" s="148"/>
      <c r="I200" s="167"/>
      <c r="J200" s="167"/>
      <c r="K200" s="167"/>
      <c r="L200" s="185"/>
      <c r="M200" s="167"/>
      <c r="N200" s="9"/>
      <c r="O200" s="9"/>
      <c r="P200" s="9"/>
      <c r="Q200" s="9"/>
      <c r="R200" s="9"/>
      <c r="S200" s="9"/>
      <c r="T200" s="9"/>
      <c r="V200" s="167"/>
      <c r="W200" s="167"/>
      <c r="X200" s="167"/>
      <c r="Y200" s="167"/>
      <c r="Z200" s="167"/>
      <c r="AA200" s="170"/>
      <c r="AB200" s="1102"/>
      <c r="AC200" s="217"/>
      <c r="AD200" s="1103"/>
      <c r="AE200" s="217"/>
      <c r="AF200" s="1098"/>
      <c r="AG200" s="222"/>
      <c r="AH200" s="1216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7"/>
      <c r="BQ200" s="167"/>
      <c r="BR200" s="167"/>
      <c r="BS200" s="167"/>
      <c r="BT200" s="167"/>
      <c r="BU200" s="167"/>
      <c r="BV200" s="167"/>
      <c r="BW200" s="167"/>
    </row>
    <row r="201" spans="1:75">
      <c r="E201" s="167"/>
      <c r="F201" s="189"/>
      <c r="G201" s="153"/>
      <c r="H201" s="148"/>
      <c r="I201" s="167"/>
      <c r="J201" s="167"/>
      <c r="K201" s="167"/>
      <c r="L201" s="185"/>
      <c r="M201" s="167"/>
      <c r="N201" s="9"/>
      <c r="O201" s="9"/>
      <c r="P201" s="9"/>
      <c r="Q201" s="9"/>
      <c r="R201" s="9"/>
      <c r="S201" s="9"/>
      <c r="T201" s="9"/>
      <c r="V201" s="167"/>
      <c r="W201" s="167"/>
      <c r="X201" s="167"/>
      <c r="Y201" s="167"/>
      <c r="Z201" s="167"/>
      <c r="AA201" s="170"/>
      <c r="AB201" s="1096"/>
      <c r="AC201" s="217"/>
      <c r="AD201" s="1098"/>
      <c r="AE201" s="217"/>
      <c r="AF201" s="1098"/>
      <c r="AG201" s="167"/>
      <c r="AH201" s="1216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7"/>
      <c r="BQ201" s="167"/>
      <c r="BR201" s="167"/>
      <c r="BS201" s="167"/>
      <c r="BT201" s="167"/>
      <c r="BU201" s="167"/>
      <c r="BV201" s="167"/>
      <c r="BW201" s="167"/>
    </row>
    <row r="202" spans="1:75">
      <c r="E202" s="167"/>
      <c r="F202" s="167"/>
      <c r="G202" s="185"/>
      <c r="H202" s="167"/>
      <c r="I202" s="167"/>
      <c r="J202" s="167"/>
      <c r="K202" s="167"/>
      <c r="L202" s="185"/>
      <c r="M202" s="167"/>
      <c r="N202" s="9"/>
      <c r="O202" s="9"/>
      <c r="P202" s="9"/>
      <c r="Q202" s="9"/>
      <c r="R202" s="9"/>
      <c r="S202" s="9"/>
      <c r="T202" s="9"/>
      <c r="V202" s="167"/>
      <c r="W202" s="167"/>
      <c r="X202" s="167"/>
      <c r="Y202" s="167"/>
      <c r="Z202" s="167"/>
      <c r="AA202" s="170"/>
      <c r="AB202" s="1096"/>
      <c r="AC202" s="217"/>
      <c r="AD202" s="1098"/>
      <c r="AE202" s="217"/>
      <c r="AF202" s="167"/>
      <c r="AG202" s="153"/>
      <c r="AH202" s="1216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7"/>
      <c r="BQ202" s="167"/>
      <c r="BR202" s="167"/>
      <c r="BS202" s="167"/>
      <c r="BT202" s="167"/>
      <c r="BU202" s="167"/>
      <c r="BV202" s="167"/>
      <c r="BW202" s="167"/>
    </row>
    <row r="203" spans="1:75">
      <c r="A203" s="9"/>
      <c r="E203" s="170"/>
      <c r="F203" s="167"/>
      <c r="G203" s="185"/>
      <c r="H203" s="167"/>
      <c r="I203" s="167"/>
      <c r="J203" s="167"/>
      <c r="K203" s="167"/>
      <c r="L203" s="185"/>
      <c r="M203" s="167"/>
      <c r="N203" s="9"/>
      <c r="O203" s="9"/>
      <c r="P203" s="9"/>
      <c r="Q203" s="9"/>
      <c r="R203" s="9"/>
      <c r="S203" s="9"/>
      <c r="T203" s="9"/>
      <c r="V203" s="167"/>
      <c r="W203" s="167"/>
      <c r="X203" s="167"/>
      <c r="Y203" s="167"/>
      <c r="Z203" s="167"/>
      <c r="AA203" s="275"/>
      <c r="AB203" s="1098"/>
      <c r="AC203" s="217"/>
      <c r="AD203" s="167"/>
      <c r="AE203" s="217"/>
      <c r="AF203" s="1098"/>
      <c r="AG203" s="167"/>
      <c r="AH203" s="1216"/>
      <c r="AI203" s="167"/>
      <c r="AJ203" s="167"/>
      <c r="AK203" s="167"/>
      <c r="AL203" s="167"/>
      <c r="AM203" s="167"/>
      <c r="AN203" s="167"/>
      <c r="AO203" s="167"/>
      <c r="AP203" s="167"/>
      <c r="AQ203" s="167"/>
      <c r="AR203" s="167"/>
      <c r="AS203" s="167"/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/>
      <c r="BM203" s="167"/>
      <c r="BN203" s="167"/>
      <c r="BO203" s="167"/>
      <c r="BP203" s="167"/>
      <c r="BQ203" s="167"/>
      <c r="BR203" s="167"/>
      <c r="BS203" s="167"/>
      <c r="BT203" s="167"/>
      <c r="BU203" s="167"/>
      <c r="BV203" s="167"/>
      <c r="BW203" s="167"/>
    </row>
    <row r="204" spans="1:75">
      <c r="E204" s="167"/>
      <c r="F204" s="167"/>
      <c r="G204" s="185"/>
      <c r="H204" s="167"/>
      <c r="I204" s="167"/>
      <c r="J204" s="167"/>
      <c r="K204" s="167"/>
      <c r="L204" s="185"/>
      <c r="M204" s="167"/>
      <c r="N204" s="9"/>
      <c r="O204" s="9"/>
      <c r="P204" s="9"/>
      <c r="Q204" s="9"/>
      <c r="R204" s="9"/>
      <c r="S204" s="9"/>
      <c r="T204" s="9"/>
      <c r="V204" s="167"/>
      <c r="W204" s="167"/>
      <c r="X204" s="167"/>
      <c r="Y204" s="167"/>
      <c r="Z204" s="167"/>
      <c r="AA204" s="153"/>
      <c r="AB204" s="1096"/>
      <c r="AC204" s="167"/>
      <c r="AD204" s="1098"/>
      <c r="AE204" s="217"/>
      <c r="AF204" s="1541"/>
      <c r="AG204" s="153"/>
      <c r="AH204" s="167"/>
      <c r="AI204" s="167"/>
      <c r="AJ204" s="167"/>
      <c r="AK204" s="153"/>
      <c r="AL204" s="153"/>
      <c r="AM204" s="167"/>
      <c r="AN204" s="300"/>
      <c r="AO204" s="153"/>
      <c r="AP204" s="189"/>
      <c r="AQ204" s="153"/>
      <c r="AR204" s="148"/>
      <c r="AS204" s="167"/>
      <c r="AT204" s="189"/>
      <c r="AU204" s="153"/>
      <c r="AV204" s="148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7"/>
      <c r="BQ204" s="167"/>
      <c r="BR204" s="167"/>
      <c r="BS204" s="167"/>
      <c r="BT204" s="167"/>
      <c r="BU204" s="167"/>
      <c r="BV204" s="167"/>
      <c r="BW204" s="167"/>
    </row>
    <row r="205" spans="1:75">
      <c r="E205" s="164"/>
      <c r="F205" s="167"/>
      <c r="G205" s="185"/>
      <c r="H205" s="167"/>
      <c r="J205" s="9"/>
      <c r="K205" s="167"/>
      <c r="L205" s="185"/>
      <c r="M205" s="167"/>
      <c r="N205" s="9"/>
      <c r="O205" s="9"/>
      <c r="P205" s="9"/>
      <c r="Q205" s="9"/>
      <c r="R205" s="9"/>
      <c r="S205" s="9"/>
      <c r="T205" s="9"/>
      <c r="V205" s="167"/>
      <c r="W205" s="167"/>
      <c r="X205" s="167"/>
      <c r="Y205" s="167"/>
      <c r="Z205" s="167"/>
      <c r="AA205" s="153"/>
      <c r="AB205" s="1103"/>
      <c r="AC205" s="167"/>
      <c r="AD205" s="1098"/>
      <c r="AE205" s="153"/>
      <c r="AF205" s="1096"/>
      <c r="AG205" s="167"/>
      <c r="AH205" s="1216"/>
      <c r="AI205" s="166"/>
      <c r="AJ205" s="167"/>
      <c r="AK205" s="167"/>
      <c r="AL205" s="167"/>
      <c r="AM205" s="164"/>
      <c r="AN205" s="300"/>
      <c r="AO205" s="167"/>
      <c r="AP205" s="167"/>
      <c r="AQ205" s="167"/>
      <c r="AR205" s="167"/>
      <c r="AS205" s="167"/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7"/>
      <c r="BN205" s="167"/>
      <c r="BO205" s="167"/>
      <c r="BP205" s="167"/>
      <c r="BQ205" s="167"/>
      <c r="BR205" s="167"/>
      <c r="BS205" s="167"/>
      <c r="BT205" s="167"/>
      <c r="BU205" s="167"/>
      <c r="BV205" s="167"/>
      <c r="BW205" s="167"/>
    </row>
    <row r="206" spans="1:75">
      <c r="E206" s="153"/>
      <c r="F206" s="502"/>
      <c r="G206" s="185"/>
      <c r="H206" s="167"/>
      <c r="I206" s="186"/>
      <c r="J206" s="296"/>
      <c r="K206" s="167"/>
      <c r="L206" s="185"/>
      <c r="M206" s="167"/>
      <c r="N206" s="9"/>
      <c r="O206" s="9"/>
      <c r="P206" s="9"/>
      <c r="Q206" s="9"/>
      <c r="R206" s="9"/>
      <c r="S206" s="9"/>
      <c r="T206" s="9"/>
      <c r="V206" s="167"/>
      <c r="W206" s="167"/>
      <c r="X206" s="167"/>
      <c r="Y206" s="167"/>
      <c r="Z206" s="167"/>
      <c r="AA206" s="170"/>
      <c r="AB206" s="1098"/>
      <c r="AC206" s="167"/>
      <c r="AD206" s="1098"/>
      <c r="AE206" s="167"/>
      <c r="AF206" s="1098"/>
      <c r="AG206" s="153"/>
      <c r="AH206" s="1220"/>
      <c r="AI206" s="167"/>
      <c r="AJ206" s="153"/>
      <c r="AK206" s="181"/>
      <c r="AL206" s="302"/>
      <c r="AM206" s="167"/>
      <c r="AN206" s="167"/>
      <c r="AO206" s="153"/>
      <c r="AP206" s="260"/>
      <c r="AQ206" s="167"/>
      <c r="AR206" s="164"/>
      <c r="AS206" s="167"/>
      <c r="AT206" s="153"/>
      <c r="AU206" s="178"/>
      <c r="AV206" s="25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7"/>
      <c r="BQ206" s="167"/>
      <c r="BR206" s="167"/>
      <c r="BS206" s="167"/>
      <c r="BT206" s="167"/>
      <c r="BU206" s="167"/>
      <c r="BV206" s="167"/>
      <c r="BW206" s="167"/>
    </row>
    <row r="207" spans="1:75">
      <c r="E207" s="153"/>
      <c r="F207" s="167"/>
      <c r="G207" s="185"/>
      <c r="H207" s="167"/>
      <c r="I207" s="273"/>
      <c r="J207" s="273"/>
      <c r="K207" s="167"/>
      <c r="L207" s="185"/>
      <c r="M207" s="167"/>
      <c r="N207" s="9"/>
      <c r="O207" s="9"/>
      <c r="P207" s="9"/>
      <c r="Q207" s="9"/>
      <c r="R207" s="9"/>
      <c r="S207" s="9"/>
      <c r="T207" s="9"/>
      <c r="V207" s="167"/>
      <c r="W207" s="167"/>
      <c r="X207" s="167"/>
      <c r="Y207" s="167"/>
      <c r="Z207" s="167"/>
      <c r="AA207" s="167"/>
      <c r="AB207" s="1098"/>
      <c r="AC207" s="167"/>
      <c r="AD207" s="1098"/>
      <c r="AE207" s="167"/>
      <c r="AF207" s="1098"/>
      <c r="AG207" s="167"/>
      <c r="AH207" s="1216"/>
      <c r="AI207" s="167"/>
      <c r="AJ207" s="153"/>
      <c r="AK207" s="181"/>
      <c r="AL207" s="192"/>
      <c r="AM207" s="167"/>
      <c r="AN207" s="167"/>
      <c r="AO207" s="153"/>
      <c r="AP207" s="289"/>
      <c r="AQ207" s="290"/>
      <c r="AR207" s="284"/>
      <c r="AS207" s="167"/>
      <c r="AT207" s="167"/>
      <c r="AU207" s="167"/>
      <c r="AV207" s="25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7"/>
      <c r="BQ207" s="167"/>
      <c r="BR207" s="167"/>
      <c r="BS207" s="167"/>
      <c r="BT207" s="167"/>
      <c r="BU207" s="167"/>
      <c r="BV207" s="167"/>
      <c r="BW207" s="167"/>
    </row>
    <row r="208" spans="1:75" ht="12.75" customHeight="1">
      <c r="E208" s="164"/>
      <c r="F208" s="167"/>
      <c r="G208" s="185"/>
      <c r="H208" s="167"/>
      <c r="I208" s="167"/>
      <c r="J208" s="167"/>
      <c r="K208" s="167"/>
      <c r="L208" s="185"/>
      <c r="M208" s="167"/>
      <c r="N208" s="9"/>
      <c r="O208" s="9"/>
      <c r="P208" s="9"/>
      <c r="Q208" s="9"/>
      <c r="R208" s="9"/>
      <c r="S208" s="9"/>
      <c r="T208" s="9"/>
      <c r="V208" s="167"/>
      <c r="W208" s="167"/>
      <c r="X208" s="167"/>
      <c r="Y208" s="167"/>
      <c r="Z208" s="167"/>
      <c r="AA208" s="167"/>
      <c r="AB208" s="1098"/>
      <c r="AC208" s="167"/>
      <c r="AD208" s="1098"/>
      <c r="AE208" s="167"/>
      <c r="AF208" s="1098"/>
      <c r="AG208" s="167"/>
      <c r="AH208" s="1216"/>
      <c r="AI208" s="167"/>
      <c r="AJ208" s="153"/>
      <c r="AK208" s="181"/>
      <c r="AL208" s="192"/>
      <c r="AM208" s="167"/>
      <c r="AN208" s="167"/>
      <c r="AO208" s="167"/>
      <c r="AP208" s="153"/>
      <c r="AQ208" s="178"/>
      <c r="AR208" s="257"/>
      <c r="AS208" s="167"/>
      <c r="AT208" s="167"/>
      <c r="AU208" s="167"/>
      <c r="AV208" s="25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</row>
    <row r="209" spans="5:75">
      <c r="E209" s="164"/>
      <c r="F209" s="188"/>
      <c r="G209" s="153"/>
      <c r="H209" s="148"/>
      <c r="I209" s="167"/>
      <c r="J209" s="167"/>
      <c r="K209" s="167"/>
      <c r="L209" s="185"/>
      <c r="M209" s="167"/>
      <c r="N209" s="9"/>
      <c r="O209" s="9"/>
      <c r="P209" s="9"/>
      <c r="Q209" s="9"/>
      <c r="R209" s="9"/>
      <c r="S209" s="9"/>
      <c r="T209" s="9"/>
      <c r="V209" s="167"/>
      <c r="W209" s="167"/>
      <c r="X209" s="167"/>
      <c r="Y209" s="167"/>
      <c r="Z209" s="167"/>
      <c r="AA209" s="167"/>
      <c r="AB209" s="1098"/>
      <c r="AC209" s="167"/>
      <c r="AD209" s="1098"/>
      <c r="AE209" s="167"/>
      <c r="AF209" s="1098"/>
      <c r="AG209" s="167"/>
      <c r="AH209" s="1216"/>
      <c r="AI209" s="186"/>
      <c r="AJ209" s="153"/>
      <c r="AK209" s="181"/>
      <c r="AL209" s="192"/>
      <c r="AM209" s="167"/>
      <c r="AN209" s="167"/>
      <c r="AO209" s="167"/>
      <c r="AP209" s="153"/>
      <c r="AQ209" s="178"/>
      <c r="AR209" s="257"/>
      <c r="AS209" s="167"/>
      <c r="AT209" s="167"/>
      <c r="AU209" s="167"/>
      <c r="AV209" s="25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7"/>
      <c r="BQ209" s="167"/>
      <c r="BR209" s="167"/>
      <c r="BS209" s="167"/>
      <c r="BT209" s="167"/>
      <c r="BU209" s="167"/>
      <c r="BV209" s="167"/>
      <c r="BW209" s="167"/>
    </row>
    <row r="210" spans="5:75">
      <c r="E210" s="167"/>
      <c r="F210" s="186"/>
      <c r="G210" s="153"/>
      <c r="H210" s="148"/>
      <c r="I210" s="167"/>
      <c r="J210" s="167"/>
      <c r="K210" s="167"/>
      <c r="L210" s="185"/>
      <c r="M210" s="167"/>
      <c r="N210" s="9"/>
      <c r="O210" s="9"/>
      <c r="P210" s="9"/>
      <c r="Q210" s="9"/>
      <c r="R210" s="9"/>
      <c r="S210" s="9"/>
      <c r="T210" s="9"/>
      <c r="V210" s="167"/>
      <c r="W210" s="167"/>
      <c r="X210" s="167"/>
      <c r="Y210" s="167"/>
      <c r="Z210" s="167"/>
      <c r="AA210" s="170"/>
      <c r="AB210" s="1098"/>
      <c r="AC210" s="167"/>
      <c r="AD210" s="1098"/>
      <c r="AE210" s="167"/>
      <c r="AF210" s="1098"/>
      <c r="AG210" s="153"/>
      <c r="AH210" s="1216"/>
      <c r="AI210" s="167"/>
      <c r="AJ210" s="153"/>
      <c r="AK210" s="148"/>
      <c r="AL210" s="192"/>
      <c r="AM210" s="167"/>
      <c r="AN210" s="167"/>
      <c r="AO210" s="167"/>
      <c r="AP210" s="153"/>
      <c r="AQ210" s="178"/>
      <c r="AR210" s="257"/>
      <c r="AS210" s="167"/>
      <c r="AT210" s="167"/>
      <c r="AU210" s="167"/>
      <c r="AV210" s="192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7"/>
      <c r="BQ210" s="167"/>
      <c r="BR210" s="167"/>
      <c r="BS210" s="167"/>
      <c r="BT210" s="167"/>
      <c r="BU210" s="167"/>
      <c r="BV210" s="167"/>
      <c r="BW210" s="167"/>
    </row>
    <row r="211" spans="5:75" ht="14.25" customHeight="1">
      <c r="E211" s="167"/>
      <c r="F211" s="167"/>
      <c r="G211" s="185"/>
      <c r="H211" s="167"/>
      <c r="I211" s="167"/>
      <c r="J211" s="167"/>
      <c r="K211" s="167"/>
      <c r="L211" s="185"/>
      <c r="M211" s="167"/>
      <c r="N211" s="9"/>
      <c r="O211" s="9"/>
      <c r="P211" s="9"/>
      <c r="Q211" s="9"/>
      <c r="R211" s="9"/>
      <c r="S211" s="9"/>
      <c r="T211" s="9"/>
      <c r="V211" s="167"/>
      <c r="W211" s="167"/>
      <c r="X211" s="167"/>
      <c r="Y211" s="167"/>
      <c r="Z211" s="167"/>
      <c r="AA211" s="170"/>
      <c r="AB211" s="1098"/>
      <c r="AC211" s="167"/>
      <c r="AD211" s="1098"/>
      <c r="AE211" s="167"/>
      <c r="AF211" s="1098"/>
      <c r="AG211" s="153"/>
      <c r="AH211" s="1216"/>
      <c r="AI211" s="167"/>
      <c r="AJ211" s="170"/>
      <c r="AK211" s="173"/>
      <c r="AL211" s="192"/>
      <c r="AM211" s="167"/>
      <c r="AN211" s="167"/>
      <c r="AO211" s="167"/>
      <c r="AP211" s="153"/>
      <c r="AQ211" s="178"/>
      <c r="AR211" s="257"/>
      <c r="AS211" s="167"/>
      <c r="AT211" s="153"/>
      <c r="AU211" s="178"/>
      <c r="AV211" s="25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7"/>
      <c r="BQ211" s="167"/>
      <c r="BR211" s="167"/>
      <c r="BS211" s="167"/>
      <c r="BT211" s="167"/>
      <c r="BU211" s="167"/>
      <c r="BV211" s="167"/>
      <c r="BW211" s="167"/>
    </row>
    <row r="212" spans="5:75" ht="13.5" customHeight="1">
      <c r="E212" s="167"/>
      <c r="F212" s="193"/>
      <c r="G212" s="153"/>
      <c r="H212" s="148"/>
      <c r="I212" s="167"/>
      <c r="J212" s="167"/>
      <c r="K212" s="167"/>
      <c r="L212" s="185"/>
      <c r="M212" s="167"/>
      <c r="N212" s="9"/>
      <c r="O212" s="9"/>
      <c r="P212" s="9"/>
      <c r="Q212" s="9"/>
      <c r="R212" s="9"/>
      <c r="S212" s="9"/>
      <c r="T212" s="9"/>
      <c r="V212" s="167"/>
      <c r="W212" s="167"/>
      <c r="X212" s="167"/>
      <c r="Y212" s="167"/>
      <c r="Z212" s="167"/>
      <c r="AA212" s="170"/>
      <c r="AB212" s="1098"/>
      <c r="AC212" s="167"/>
      <c r="AD212" s="1098"/>
      <c r="AE212" s="167"/>
      <c r="AF212" s="1098"/>
      <c r="AG212" s="153"/>
      <c r="AH212" s="1216"/>
      <c r="AI212" s="167"/>
      <c r="AJ212" s="170"/>
      <c r="AK212" s="171"/>
      <c r="AL212" s="192"/>
      <c r="AM212" s="167"/>
      <c r="AN212" s="167"/>
      <c r="AO212" s="167"/>
      <c r="AP212" s="153"/>
      <c r="AQ212" s="178"/>
      <c r="AR212" s="257"/>
      <c r="AS212" s="167"/>
      <c r="AT212" s="153"/>
      <c r="AU212" s="181"/>
      <c r="AV212" s="261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7"/>
      <c r="BQ212" s="167"/>
      <c r="BR212" s="167"/>
      <c r="BS212" s="167"/>
      <c r="BT212" s="167"/>
      <c r="BU212" s="167"/>
      <c r="BV212" s="167"/>
      <c r="BW212" s="167"/>
    </row>
    <row r="213" spans="5:75" ht="14.25" customHeight="1">
      <c r="E213" s="167"/>
      <c r="F213" s="202"/>
      <c r="G213" s="153"/>
      <c r="H213" s="166"/>
      <c r="I213" s="167"/>
      <c r="J213" s="167"/>
      <c r="K213" s="167"/>
      <c r="L213" s="185"/>
      <c r="M213" s="167"/>
      <c r="N213" s="9"/>
      <c r="O213" s="9"/>
      <c r="P213" s="9"/>
      <c r="Q213" s="9"/>
      <c r="R213" s="9"/>
      <c r="S213" s="9"/>
      <c r="T213" s="9"/>
      <c r="V213" s="167"/>
      <c r="W213" s="167"/>
      <c r="X213" s="167"/>
      <c r="Y213" s="167"/>
      <c r="Z213" s="167"/>
      <c r="AA213" s="170"/>
      <c r="AB213" s="1096"/>
      <c r="AC213" s="292"/>
      <c r="AD213" s="1098"/>
      <c r="AE213" s="153"/>
      <c r="AF213" s="1098"/>
      <c r="AG213" s="153"/>
      <c r="AH213" s="1216"/>
      <c r="AI213" s="164"/>
      <c r="AJ213" s="153"/>
      <c r="AK213" s="178"/>
      <c r="AL213" s="192"/>
      <c r="AM213" s="167"/>
      <c r="AN213" s="167"/>
      <c r="AO213" s="167"/>
      <c r="AP213" s="153"/>
      <c r="AQ213" s="181"/>
      <c r="AR213" s="261"/>
      <c r="AS213" s="167"/>
      <c r="AT213" s="167"/>
      <c r="AU213" s="167"/>
      <c r="AV213" s="25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7"/>
      <c r="BQ213" s="167"/>
      <c r="BR213" s="167"/>
      <c r="BS213" s="167"/>
      <c r="BT213" s="167"/>
      <c r="BU213" s="167"/>
      <c r="BV213" s="167"/>
      <c r="BW213" s="167"/>
    </row>
    <row r="214" spans="5:75" ht="14.25" customHeight="1">
      <c r="E214" s="167"/>
      <c r="F214" s="167"/>
      <c r="G214" s="181"/>
      <c r="H214" s="167"/>
      <c r="I214" s="167"/>
      <c r="J214" s="167"/>
      <c r="K214" s="167"/>
      <c r="L214" s="185"/>
      <c r="M214" s="167"/>
      <c r="N214" s="9"/>
      <c r="O214" s="9"/>
      <c r="P214" s="9"/>
      <c r="Q214" s="9"/>
      <c r="R214" s="9"/>
      <c r="S214" s="9"/>
      <c r="T214" s="9"/>
      <c r="V214" s="167"/>
      <c r="W214" s="167"/>
      <c r="X214" s="167"/>
      <c r="Y214" s="167"/>
      <c r="Z214" s="167"/>
      <c r="AA214" s="153"/>
      <c r="AB214" s="1096"/>
      <c r="AC214" s="167"/>
      <c r="AD214" s="1098"/>
      <c r="AE214" s="217"/>
      <c r="AF214" s="1098"/>
      <c r="AG214" s="153"/>
      <c r="AH214" s="1216"/>
      <c r="AI214" s="164"/>
      <c r="AJ214" s="153"/>
      <c r="AK214" s="178"/>
      <c r="AL214" s="192"/>
      <c r="AM214" s="167"/>
      <c r="AN214" s="167"/>
      <c r="AO214" s="167"/>
      <c r="AP214" s="153"/>
      <c r="AQ214" s="178"/>
      <c r="AR214" s="257"/>
      <c r="AS214" s="167"/>
      <c r="AT214" s="164"/>
      <c r="AU214" s="166"/>
      <c r="AV214" s="229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7"/>
      <c r="BQ214" s="167"/>
      <c r="BR214" s="167"/>
      <c r="BS214" s="167"/>
      <c r="BT214" s="167"/>
      <c r="BU214" s="167"/>
      <c r="BV214" s="167"/>
      <c r="BW214" s="167"/>
    </row>
    <row r="215" spans="5:75">
      <c r="E215" s="167"/>
      <c r="F215" s="186"/>
      <c r="G215" s="153"/>
      <c r="H215" s="148"/>
      <c r="I215" s="167"/>
      <c r="J215" s="167"/>
      <c r="K215" s="167"/>
      <c r="L215" s="185"/>
      <c r="M215" s="167"/>
      <c r="N215" s="9"/>
      <c r="O215" s="9"/>
      <c r="P215" s="9"/>
      <c r="Q215" s="9"/>
      <c r="R215" s="9"/>
      <c r="S215" s="9"/>
      <c r="T215" s="9"/>
      <c r="V215" s="167"/>
      <c r="W215" s="167"/>
      <c r="X215" s="167"/>
      <c r="Y215" s="167"/>
      <c r="Z215" s="167"/>
      <c r="AA215" s="153"/>
      <c r="AB215" s="1103"/>
      <c r="AC215" s="167"/>
      <c r="AD215" s="1098"/>
      <c r="AE215" s="153"/>
      <c r="AF215" s="1096"/>
      <c r="AG215" s="167"/>
      <c r="AH215" s="1216"/>
      <c r="AI215" s="167"/>
      <c r="AJ215" s="153"/>
      <c r="AK215" s="148"/>
      <c r="AL215" s="192"/>
      <c r="AM215" s="167"/>
      <c r="AN215" s="167"/>
      <c r="AO215" s="167"/>
      <c r="AP215" s="177"/>
      <c r="AQ215" s="181"/>
      <c r="AR215" s="261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7"/>
      <c r="BQ215" s="167"/>
      <c r="BR215" s="167"/>
      <c r="BS215" s="167"/>
      <c r="BT215" s="167"/>
      <c r="BU215" s="167"/>
      <c r="BV215" s="167"/>
      <c r="BW215" s="167"/>
    </row>
    <row r="216" spans="5:75">
      <c r="E216" s="167"/>
      <c r="F216" s="9"/>
      <c r="G216" s="37"/>
      <c r="H216" s="9"/>
      <c r="I216" s="167"/>
      <c r="J216" s="167"/>
      <c r="K216" s="167"/>
      <c r="L216" s="185"/>
      <c r="M216" s="167"/>
      <c r="N216" s="9"/>
      <c r="O216" s="9"/>
      <c r="P216" s="9"/>
      <c r="Q216" s="9"/>
      <c r="R216" s="9"/>
      <c r="S216" s="9"/>
      <c r="T216" s="9"/>
      <c r="V216" s="167"/>
      <c r="W216" s="167"/>
      <c r="X216" s="167"/>
      <c r="Y216" s="167"/>
      <c r="Z216" s="167"/>
      <c r="AA216" s="167"/>
      <c r="AB216" s="1098"/>
      <c r="AC216" s="167"/>
      <c r="AD216" s="1098"/>
      <c r="AE216" s="167"/>
      <c r="AF216" s="1098"/>
      <c r="AG216" s="167"/>
      <c r="AH216" s="1216"/>
      <c r="AI216" s="153"/>
      <c r="AJ216" s="177"/>
      <c r="AK216" s="181"/>
      <c r="AL216" s="192"/>
      <c r="AM216" s="167"/>
      <c r="AN216" s="167"/>
      <c r="AO216" s="167"/>
      <c r="AP216" s="153"/>
      <c r="AQ216" s="181"/>
      <c r="AR216" s="261"/>
      <c r="AS216" s="167"/>
      <c r="AT216" s="153"/>
      <c r="AU216" s="178"/>
      <c r="AV216" s="25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7"/>
      <c r="BQ216" s="167"/>
      <c r="BR216" s="167"/>
      <c r="BS216" s="167"/>
      <c r="BT216" s="167"/>
      <c r="BU216" s="167"/>
      <c r="BV216" s="167"/>
      <c r="BW216" s="167"/>
    </row>
    <row r="217" spans="5:75" ht="12" customHeight="1">
      <c r="E217" s="167"/>
      <c r="F217" s="167"/>
      <c r="G217" s="185"/>
      <c r="H217" s="167"/>
      <c r="I217" s="167"/>
      <c r="J217" s="167"/>
      <c r="K217" s="167"/>
      <c r="L217" s="185"/>
      <c r="M217" s="167"/>
      <c r="N217" s="9"/>
      <c r="O217" s="9"/>
      <c r="P217" s="9"/>
      <c r="Q217" s="9"/>
      <c r="R217" s="9"/>
      <c r="S217" s="9"/>
      <c r="T217" s="9"/>
      <c r="V217" s="167"/>
      <c r="W217" s="167"/>
      <c r="X217" s="167"/>
      <c r="Y217" s="167"/>
      <c r="Z217" s="167"/>
      <c r="AA217" s="167"/>
      <c r="AB217" s="1098"/>
      <c r="AC217" s="167"/>
      <c r="AD217" s="1098"/>
      <c r="AE217" s="167"/>
      <c r="AF217" s="1098"/>
      <c r="AG217" s="167"/>
      <c r="AH217" s="1216"/>
      <c r="AI217" s="164"/>
      <c r="AJ217" s="177"/>
      <c r="AK217" s="181"/>
      <c r="AL217" s="192"/>
      <c r="AM217" s="167"/>
      <c r="AN217" s="167"/>
      <c r="AO217" s="167"/>
      <c r="AP217" s="170"/>
      <c r="AQ217" s="173"/>
      <c r="AR217" s="267"/>
      <c r="AS217" s="167"/>
      <c r="AT217" s="153"/>
      <c r="AU217" s="178"/>
      <c r="AV217" s="25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7"/>
      <c r="BQ217" s="167"/>
      <c r="BR217" s="167"/>
      <c r="BS217" s="167"/>
      <c r="BT217" s="167"/>
      <c r="BU217" s="167"/>
      <c r="BV217" s="167"/>
      <c r="BW217" s="167"/>
    </row>
    <row r="218" spans="5:75" ht="14.25" customHeight="1">
      <c r="E218" s="167"/>
      <c r="F218" s="167"/>
      <c r="G218" s="185"/>
      <c r="H218" s="167"/>
      <c r="I218" s="167"/>
      <c r="J218" s="167"/>
      <c r="K218" s="167"/>
      <c r="L218" s="185"/>
      <c r="M218" s="167"/>
      <c r="N218" s="9"/>
      <c r="O218" s="9"/>
      <c r="P218" s="9"/>
      <c r="Q218" s="9"/>
      <c r="R218" s="9"/>
      <c r="S218" s="9"/>
      <c r="T218" s="9"/>
      <c r="V218" s="167"/>
      <c r="W218" s="167"/>
      <c r="X218" s="167"/>
      <c r="Y218" s="167"/>
      <c r="Z218" s="167"/>
      <c r="AA218" s="167"/>
      <c r="AB218" s="1098"/>
      <c r="AC218" s="167"/>
      <c r="AD218" s="1098"/>
      <c r="AE218" s="167"/>
      <c r="AF218" s="1098"/>
      <c r="AG218" s="167"/>
      <c r="AH218" s="1216"/>
      <c r="AI218" s="164"/>
      <c r="AJ218" s="177"/>
      <c r="AK218" s="181"/>
      <c r="AL218" s="192"/>
      <c r="AM218" s="167"/>
      <c r="AN218" s="167"/>
      <c r="AO218" s="167"/>
      <c r="AP218" s="170"/>
      <c r="AQ218" s="171"/>
      <c r="AR218" s="298"/>
      <c r="AS218" s="167"/>
      <c r="AT218" s="153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7"/>
      <c r="BQ218" s="167"/>
      <c r="BR218" s="167"/>
      <c r="BS218" s="167"/>
      <c r="BT218" s="167"/>
      <c r="BU218" s="167"/>
      <c r="BV218" s="167"/>
      <c r="BW218" s="167"/>
    </row>
    <row r="219" spans="5:75" ht="14.25" customHeight="1">
      <c r="E219" s="153"/>
      <c r="F219" s="167"/>
      <c r="G219" s="185"/>
      <c r="H219" s="167"/>
      <c r="I219" s="148"/>
      <c r="J219" s="266"/>
      <c r="K219" s="167"/>
      <c r="L219" s="185"/>
      <c r="M219" s="167"/>
      <c r="N219" s="9"/>
      <c r="O219" s="9"/>
      <c r="P219" s="9"/>
      <c r="Q219" s="9"/>
      <c r="R219" s="9"/>
      <c r="S219" s="9"/>
      <c r="T219" s="9"/>
      <c r="V219" s="167"/>
      <c r="W219" s="167"/>
      <c r="X219" s="167"/>
      <c r="Y219" s="167"/>
      <c r="Z219" s="167"/>
      <c r="AA219" s="167"/>
      <c r="AB219" s="1098"/>
      <c r="AC219" s="167"/>
      <c r="AD219" s="1098"/>
      <c r="AE219" s="167"/>
      <c r="AF219" s="1098"/>
      <c r="AG219" s="167"/>
      <c r="AH219" s="1216"/>
      <c r="AI219" s="164"/>
      <c r="AJ219" s="153"/>
      <c r="AK219" s="299"/>
      <c r="AL219" s="192"/>
      <c r="AM219" s="167"/>
      <c r="AN219" s="167"/>
      <c r="AO219" s="167"/>
      <c r="AP219" s="153"/>
      <c r="AQ219" s="178"/>
      <c r="AR219" s="257"/>
      <c r="AS219" s="167"/>
      <c r="AT219" s="170"/>
      <c r="AU219" s="173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7"/>
      <c r="BQ219" s="167"/>
      <c r="BR219" s="167"/>
      <c r="BS219" s="167"/>
      <c r="BT219" s="167"/>
      <c r="BU219" s="167"/>
      <c r="BV219" s="167"/>
      <c r="BW219" s="167"/>
    </row>
    <row r="220" spans="5:75" ht="15.6">
      <c r="E220" s="153"/>
      <c r="F220" s="167"/>
      <c r="G220" s="185"/>
      <c r="H220" s="167"/>
      <c r="I220" s="148"/>
      <c r="J220" s="266"/>
      <c r="K220" s="167"/>
      <c r="L220" s="185"/>
      <c r="M220" s="167"/>
      <c r="N220" s="9"/>
      <c r="O220" s="9"/>
      <c r="P220" s="9"/>
      <c r="Q220" s="9"/>
      <c r="R220" s="9"/>
      <c r="S220" s="9"/>
      <c r="T220" s="9"/>
      <c r="V220" s="167"/>
      <c r="W220" s="167"/>
      <c r="X220" s="167"/>
      <c r="Y220" s="167"/>
      <c r="Z220" s="167"/>
      <c r="AA220" s="167"/>
      <c r="AB220" s="1098"/>
      <c r="AC220" s="167"/>
      <c r="AD220" s="1098"/>
      <c r="AE220" s="167"/>
      <c r="AF220" s="1098"/>
      <c r="AG220" s="167"/>
      <c r="AH220" s="1216"/>
      <c r="AI220" s="164"/>
      <c r="AJ220" s="153"/>
      <c r="AK220" s="299"/>
      <c r="AL220" s="192"/>
      <c r="AM220" s="167"/>
      <c r="AN220" s="167"/>
      <c r="AO220" s="167"/>
      <c r="AP220" s="167"/>
      <c r="AQ220" s="167"/>
      <c r="AR220" s="153"/>
      <c r="AS220" s="167"/>
      <c r="AT220" s="170"/>
      <c r="AU220" s="171"/>
      <c r="AV220" s="261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7"/>
      <c r="BQ220" s="167"/>
      <c r="BR220" s="167"/>
      <c r="BS220" s="167"/>
      <c r="BT220" s="167"/>
      <c r="BU220" s="167"/>
      <c r="BV220" s="167"/>
      <c r="BW220" s="167"/>
    </row>
    <row r="221" spans="5:75" ht="15.6">
      <c r="E221" s="153"/>
      <c r="F221" s="167"/>
      <c r="G221" s="185"/>
      <c r="H221" s="167"/>
      <c r="I221" s="297"/>
      <c r="J221" s="229"/>
      <c r="K221" s="167"/>
      <c r="L221" s="185"/>
      <c r="M221" s="167"/>
      <c r="N221" s="9"/>
      <c r="O221" s="9"/>
      <c r="P221" s="9"/>
      <c r="Q221" s="9"/>
      <c r="R221" s="9"/>
      <c r="S221" s="9"/>
      <c r="T221" s="9"/>
      <c r="V221" s="167"/>
      <c r="W221" s="167"/>
      <c r="X221" s="167"/>
      <c r="Y221" s="167"/>
      <c r="Z221" s="167"/>
      <c r="AA221" s="167"/>
      <c r="AB221" s="1098"/>
      <c r="AC221" s="167"/>
      <c r="AD221" s="1098"/>
      <c r="AE221" s="167"/>
      <c r="AF221" s="1098"/>
      <c r="AG221" s="167"/>
      <c r="AH221" s="1216"/>
      <c r="AI221" s="167"/>
      <c r="AJ221" s="153"/>
      <c r="AK221" s="299"/>
      <c r="AL221" s="167"/>
      <c r="AM221" s="167"/>
      <c r="AN221" s="167"/>
      <c r="AO221" s="167"/>
      <c r="AP221" s="167"/>
      <c r="AQ221" s="167"/>
      <c r="AR221" s="167"/>
      <c r="AS221" s="167"/>
      <c r="AT221" s="153"/>
      <c r="AU221" s="181"/>
      <c r="AV221" s="261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7"/>
      <c r="BQ221" s="167"/>
      <c r="BR221" s="167"/>
      <c r="BS221" s="167"/>
      <c r="BT221" s="167"/>
      <c r="BU221" s="167"/>
      <c r="BV221" s="167"/>
      <c r="BW221" s="167"/>
    </row>
    <row r="222" spans="5:75" ht="15.6">
      <c r="E222" s="256"/>
      <c r="F222" s="167"/>
      <c r="G222" s="185"/>
      <c r="H222" s="167"/>
      <c r="I222" s="297"/>
      <c r="J222" s="229"/>
      <c r="K222" s="167"/>
      <c r="L222" s="185"/>
      <c r="M222" s="167"/>
      <c r="N222" s="9"/>
      <c r="O222" s="9"/>
      <c r="P222" s="9"/>
      <c r="Q222" s="9"/>
      <c r="R222" s="9"/>
      <c r="S222" s="9"/>
      <c r="T222" s="9"/>
      <c r="V222" s="167"/>
      <c r="W222" s="167"/>
      <c r="X222" s="167"/>
      <c r="Y222" s="167"/>
      <c r="Z222" s="167"/>
      <c r="AA222" s="167"/>
      <c r="AB222" s="1098"/>
      <c r="AC222" s="167"/>
      <c r="AD222" s="1098"/>
      <c r="AE222" s="167"/>
      <c r="AF222" s="1098"/>
      <c r="AG222" s="167"/>
      <c r="AH222" s="1216"/>
      <c r="AI222" s="167"/>
      <c r="AJ222" s="153"/>
      <c r="AK222" s="299"/>
      <c r="AL222" s="167"/>
      <c r="AM222" s="167"/>
      <c r="AN222" s="167"/>
      <c r="AO222" s="167"/>
      <c r="AP222" s="167"/>
      <c r="AQ222" s="167"/>
      <c r="AR222" s="167"/>
      <c r="AS222" s="167"/>
      <c r="AT222" s="153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7"/>
      <c r="BQ222" s="167"/>
      <c r="BR222" s="167"/>
      <c r="BS222" s="167"/>
      <c r="BT222" s="167"/>
      <c r="BU222" s="167"/>
      <c r="BV222" s="167"/>
      <c r="BW222" s="167"/>
    </row>
    <row r="223" spans="5:75" ht="15.6">
      <c r="E223" s="218"/>
      <c r="F223" s="167"/>
      <c r="G223" s="185"/>
      <c r="H223" s="167"/>
      <c r="I223" s="297"/>
      <c r="J223" s="229"/>
      <c r="K223" s="167"/>
      <c r="L223" s="185"/>
      <c r="M223" s="167"/>
      <c r="N223" s="9"/>
      <c r="O223" s="9"/>
      <c r="P223" s="9"/>
      <c r="Q223" s="9"/>
      <c r="R223" s="9"/>
      <c r="S223" s="9"/>
      <c r="T223" s="9"/>
      <c r="V223" s="167"/>
      <c r="W223" s="167"/>
      <c r="X223" s="167"/>
      <c r="Y223" s="167"/>
      <c r="Z223" s="167"/>
      <c r="AA223" s="167"/>
      <c r="AB223" s="1098"/>
      <c r="AC223" s="167"/>
      <c r="AD223" s="1098"/>
      <c r="AE223" s="167"/>
      <c r="AF223" s="1098"/>
      <c r="AG223" s="167"/>
      <c r="AH223" s="1216"/>
      <c r="AI223" s="186"/>
      <c r="AJ223" s="153"/>
      <c r="AK223" s="299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7"/>
      <c r="BQ223" s="167"/>
      <c r="BR223" s="167"/>
      <c r="BS223" s="167"/>
      <c r="BT223" s="167"/>
      <c r="BU223" s="167"/>
      <c r="BV223" s="167"/>
      <c r="BW223" s="167"/>
    </row>
    <row r="224" spans="5:75">
      <c r="E224" s="289"/>
      <c r="F224" s="167"/>
      <c r="G224" s="185"/>
      <c r="H224" s="167"/>
      <c r="I224" s="148"/>
      <c r="J224" s="266"/>
      <c r="K224" s="167"/>
      <c r="L224" s="185"/>
      <c r="M224" s="167"/>
      <c r="N224" s="9"/>
      <c r="O224" s="9"/>
      <c r="P224" s="9"/>
      <c r="Q224" s="9"/>
      <c r="R224" s="9"/>
      <c r="S224" s="9"/>
      <c r="T224" s="9"/>
      <c r="V224" s="167"/>
      <c r="W224" s="167"/>
      <c r="X224" s="167"/>
      <c r="Y224" s="167"/>
      <c r="Z224" s="167"/>
      <c r="AA224" s="167"/>
      <c r="AB224" s="1098"/>
      <c r="AC224" s="167"/>
      <c r="AD224" s="1098"/>
      <c r="AE224" s="167"/>
      <c r="AF224" s="1098"/>
      <c r="AG224" s="167"/>
      <c r="AH224" s="1216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7"/>
      <c r="BQ224" s="167"/>
      <c r="BR224" s="167"/>
      <c r="BS224" s="167"/>
      <c r="BT224" s="167"/>
      <c r="BU224" s="167"/>
      <c r="BV224" s="167"/>
      <c r="BW224" s="167"/>
    </row>
    <row r="225" spans="5:75">
      <c r="E225" s="153"/>
      <c r="F225" s="167"/>
      <c r="G225" s="185"/>
      <c r="H225" s="167"/>
      <c r="I225" s="148"/>
      <c r="J225" s="266"/>
      <c r="K225" s="9"/>
      <c r="L225" s="9"/>
      <c r="M225" s="9"/>
      <c r="N225" s="9"/>
      <c r="O225" s="9"/>
      <c r="P225" s="9"/>
      <c r="Q225" s="9"/>
      <c r="R225" s="9"/>
      <c r="S225" s="9"/>
      <c r="T225" s="9"/>
      <c r="V225" s="167"/>
      <c r="W225" s="167"/>
      <c r="X225" s="167"/>
      <c r="Y225" s="167"/>
      <c r="Z225" s="167"/>
      <c r="AA225" s="167"/>
      <c r="AB225" s="1098"/>
      <c r="AC225" s="167"/>
      <c r="AD225" s="1098"/>
      <c r="AE225" s="167"/>
      <c r="AF225" s="1098"/>
      <c r="AG225" s="167"/>
      <c r="AH225" s="1216"/>
      <c r="AI225" s="186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7"/>
      <c r="BQ225" s="167"/>
      <c r="BR225" s="167"/>
      <c r="BS225" s="167"/>
      <c r="BT225" s="167"/>
      <c r="BU225" s="167"/>
      <c r="BV225" s="167"/>
      <c r="BW225" s="167"/>
    </row>
    <row r="226" spans="5:75">
      <c r="E226" s="153"/>
      <c r="F226" s="167"/>
      <c r="G226" s="185"/>
      <c r="H226" s="167"/>
      <c r="I226" s="297"/>
      <c r="J226" s="229"/>
      <c r="K226" s="9"/>
      <c r="L226" s="9"/>
      <c r="M226" s="9"/>
      <c r="N226" s="9"/>
      <c r="O226" s="9"/>
      <c r="P226" s="9"/>
      <c r="Q226" s="9"/>
      <c r="R226" s="9"/>
      <c r="S226" s="9"/>
      <c r="T226" s="9"/>
      <c r="V226" s="167"/>
      <c r="W226" s="167"/>
      <c r="X226" s="167"/>
      <c r="Y226" s="167"/>
      <c r="Z226" s="167"/>
      <c r="AA226" s="167"/>
      <c r="AB226" s="1098"/>
      <c r="AC226" s="167"/>
      <c r="AD226" s="1098"/>
      <c r="AE226" s="167"/>
      <c r="AF226" s="1098"/>
      <c r="AG226" s="167"/>
      <c r="AH226" s="1216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7"/>
      <c r="BQ226" s="167"/>
      <c r="BR226" s="167"/>
      <c r="BS226" s="167"/>
      <c r="BT226" s="167"/>
      <c r="BU226" s="167"/>
      <c r="BV226" s="167"/>
      <c r="BW226" s="167"/>
    </row>
    <row r="227" spans="5:75">
      <c r="E227" s="153"/>
      <c r="F227" s="167"/>
      <c r="G227" s="185"/>
      <c r="H227" s="167"/>
      <c r="I227" s="297"/>
      <c r="J227" s="229"/>
      <c r="K227" s="9"/>
      <c r="L227" s="9"/>
      <c r="M227" s="9"/>
      <c r="N227" s="9"/>
      <c r="O227" s="9"/>
      <c r="P227" s="9"/>
      <c r="Q227" s="9"/>
      <c r="R227" s="9"/>
      <c r="S227" s="9"/>
      <c r="T227" s="9"/>
      <c r="V227" s="167"/>
      <c r="W227" s="167"/>
      <c r="X227" s="167"/>
      <c r="Y227" s="167"/>
      <c r="Z227" s="167"/>
      <c r="AA227" s="167"/>
      <c r="AB227" s="1098"/>
      <c r="AC227" s="167"/>
      <c r="AD227" s="1098"/>
      <c r="AE227" s="167"/>
      <c r="AF227" s="1098"/>
      <c r="AG227" s="167"/>
      <c r="AH227" s="1216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7"/>
      <c r="BQ227" s="167"/>
      <c r="BR227" s="167"/>
      <c r="BS227" s="167"/>
      <c r="BT227" s="167"/>
      <c r="BU227" s="167"/>
      <c r="BV227" s="167"/>
      <c r="BW227" s="167"/>
    </row>
    <row r="228" spans="5:75">
      <c r="E228" s="153"/>
      <c r="F228" s="167"/>
      <c r="G228" s="185"/>
      <c r="H228" s="167"/>
      <c r="I228" s="167"/>
      <c r="J228" s="167"/>
      <c r="K228" s="9"/>
      <c r="L228" s="9"/>
      <c r="M228" s="9"/>
      <c r="N228" s="9"/>
      <c r="O228" s="9"/>
      <c r="P228" s="9"/>
      <c r="Q228" s="9"/>
      <c r="R228" s="9"/>
      <c r="S228" s="9"/>
      <c r="T228" s="9"/>
      <c r="V228" s="167"/>
      <c r="W228" s="167"/>
      <c r="X228" s="167"/>
      <c r="Y228" s="167"/>
      <c r="Z228" s="167"/>
      <c r="AA228" s="167"/>
      <c r="AB228" s="1098"/>
      <c r="AC228" s="167"/>
      <c r="AD228" s="1098"/>
      <c r="AE228" s="167"/>
      <c r="AF228" s="1098"/>
      <c r="AG228" s="167"/>
      <c r="AH228" s="1216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7"/>
      <c r="BQ228" s="167"/>
      <c r="BR228" s="167"/>
      <c r="BS228" s="167"/>
      <c r="BT228" s="167"/>
      <c r="BU228" s="167"/>
      <c r="BV228" s="167"/>
      <c r="BW228" s="167"/>
    </row>
    <row r="229" spans="5:75">
      <c r="E229" s="167"/>
      <c r="F229" s="167"/>
      <c r="G229" s="185"/>
      <c r="H229" s="167"/>
      <c r="I229" s="167"/>
      <c r="J229" s="167"/>
      <c r="K229" s="9"/>
      <c r="L229" s="9"/>
      <c r="M229" s="9"/>
      <c r="N229" s="9"/>
      <c r="O229" s="9"/>
      <c r="P229" s="9"/>
      <c r="Q229" s="9"/>
      <c r="R229" s="9"/>
      <c r="S229" s="9"/>
      <c r="T229" s="9"/>
      <c r="V229" s="167"/>
      <c r="W229" s="167"/>
      <c r="X229" s="167"/>
      <c r="Y229" s="167"/>
      <c r="Z229" s="167"/>
      <c r="AA229" s="167"/>
      <c r="AB229" s="1098"/>
      <c r="AC229" s="167"/>
      <c r="AD229" s="1098"/>
      <c r="AE229" s="167"/>
      <c r="AF229" s="1098"/>
      <c r="AG229" s="167"/>
      <c r="AH229" s="1216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7"/>
      <c r="BQ229" s="167"/>
      <c r="BR229" s="167"/>
      <c r="BS229" s="167"/>
      <c r="BT229" s="167"/>
      <c r="BU229" s="167"/>
      <c r="BV229" s="167"/>
      <c r="BW229" s="167"/>
    </row>
    <row r="230" spans="5:75">
      <c r="E230" s="167"/>
      <c r="F230" s="167"/>
      <c r="G230" s="167"/>
      <c r="H230" s="167"/>
      <c r="I230" s="167"/>
      <c r="J230" s="167"/>
      <c r="K230" s="9"/>
      <c r="L230" s="9"/>
      <c r="M230" s="9"/>
      <c r="N230" s="9"/>
      <c r="O230" s="9"/>
      <c r="P230" s="9"/>
      <c r="Q230" s="9"/>
      <c r="R230" s="9"/>
      <c r="S230" s="9"/>
      <c r="T230" s="9"/>
      <c r="V230" s="167"/>
      <c r="W230" s="167"/>
      <c r="X230" s="167"/>
      <c r="Y230" s="167"/>
      <c r="Z230" s="167"/>
      <c r="AA230" s="167"/>
      <c r="AB230" s="1098"/>
      <c r="AC230" s="167"/>
      <c r="AD230" s="1098"/>
      <c r="AE230" s="167"/>
      <c r="AF230" s="1098"/>
      <c r="AG230" s="167"/>
      <c r="AH230" s="1216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7"/>
      <c r="BQ230" s="167"/>
      <c r="BR230" s="167"/>
      <c r="BS230" s="167"/>
      <c r="BT230" s="167"/>
      <c r="BU230" s="167"/>
      <c r="BV230" s="167"/>
      <c r="BW230" s="167"/>
    </row>
    <row r="231" spans="5:75">
      <c r="E231" s="167"/>
      <c r="F231" s="167"/>
      <c r="G231" s="167"/>
      <c r="H231" s="167"/>
      <c r="I231" s="167"/>
      <c r="J231" s="167"/>
      <c r="K231" s="9"/>
      <c r="L231" s="9"/>
      <c r="M231" s="9"/>
      <c r="N231" s="9"/>
      <c r="O231" s="9"/>
      <c r="P231" s="9"/>
      <c r="Q231" s="9"/>
      <c r="R231" s="9"/>
      <c r="S231" s="9"/>
      <c r="T231" s="9"/>
      <c r="V231" s="167"/>
      <c r="W231" s="167"/>
      <c r="X231" s="167"/>
      <c r="Y231" s="167"/>
      <c r="Z231" s="167"/>
      <c r="AA231" s="167"/>
      <c r="AB231" s="1098"/>
      <c r="AC231" s="167"/>
      <c r="AD231" s="1098"/>
      <c r="AE231" s="167"/>
      <c r="AF231" s="1098"/>
      <c r="AG231" s="167"/>
      <c r="AH231" s="1216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7"/>
      <c r="BQ231" s="167"/>
      <c r="BR231" s="167"/>
      <c r="BS231" s="167"/>
      <c r="BT231" s="167"/>
      <c r="BU231" s="167"/>
      <c r="BV231" s="167"/>
      <c r="BW231" s="167"/>
    </row>
    <row r="232" spans="5:75">
      <c r="E232" s="167"/>
      <c r="F232" s="167"/>
      <c r="G232" s="167"/>
      <c r="H232" s="167"/>
      <c r="I232" s="167"/>
      <c r="J232" s="167"/>
      <c r="K232" s="9"/>
      <c r="L232" s="9"/>
      <c r="M232" s="9"/>
      <c r="N232" s="9"/>
      <c r="O232" s="9"/>
      <c r="P232" s="9"/>
      <c r="Q232" s="9"/>
      <c r="R232" s="9"/>
      <c r="S232" s="9"/>
      <c r="T232" s="9"/>
      <c r="V232" s="167"/>
      <c r="W232" s="167"/>
      <c r="X232" s="167"/>
      <c r="Y232" s="167"/>
      <c r="Z232" s="167"/>
      <c r="AA232" s="167"/>
      <c r="AB232" s="1098"/>
      <c r="AC232" s="167"/>
      <c r="AD232" s="1098"/>
      <c r="AE232" s="167"/>
      <c r="AF232" s="1098"/>
      <c r="AG232" s="167"/>
      <c r="AH232" s="1216"/>
      <c r="AI232" s="153"/>
      <c r="AJ232" s="148"/>
      <c r="AK232" s="245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7"/>
      <c r="BQ232" s="167"/>
      <c r="BR232" s="167"/>
      <c r="BS232" s="167"/>
      <c r="BT232" s="167"/>
      <c r="BU232" s="167"/>
      <c r="BV232" s="167"/>
      <c r="BW232" s="167"/>
    </row>
    <row r="233" spans="5:75">
      <c r="E233" s="167"/>
      <c r="F233" s="167"/>
      <c r="G233" s="167"/>
      <c r="H233" s="167"/>
      <c r="I233" s="167"/>
      <c r="J233" s="167"/>
      <c r="K233" s="9"/>
      <c r="L233" s="9"/>
      <c r="M233" s="9"/>
      <c r="N233" s="9"/>
      <c r="O233" s="9"/>
      <c r="P233" s="9"/>
      <c r="Q233" s="9"/>
      <c r="R233" s="9"/>
      <c r="S233" s="9"/>
      <c r="T233" s="9"/>
      <c r="V233" s="167"/>
      <c r="W233" s="167"/>
      <c r="X233" s="167"/>
      <c r="Y233" s="167"/>
      <c r="Z233" s="167"/>
      <c r="AA233" s="167"/>
      <c r="AB233" s="1098"/>
      <c r="AC233" s="167"/>
      <c r="AD233" s="1098"/>
      <c r="AE233" s="167"/>
      <c r="AF233" s="1098"/>
      <c r="AG233" s="167"/>
      <c r="AH233" s="1216"/>
      <c r="AI233" s="217"/>
      <c r="AJ233" s="148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7"/>
      <c r="BQ233" s="167"/>
      <c r="BR233" s="167"/>
      <c r="BS233" s="167"/>
      <c r="BT233" s="167"/>
      <c r="BU233" s="167"/>
      <c r="BV233" s="167"/>
      <c r="BW233" s="167"/>
    </row>
    <row r="234" spans="5:75">
      <c r="E234" s="167"/>
      <c r="F234" s="167"/>
      <c r="G234" s="167"/>
      <c r="H234" s="167"/>
      <c r="I234" s="167"/>
      <c r="J234" s="167"/>
      <c r="K234" s="9"/>
      <c r="L234" s="9"/>
      <c r="M234" s="9"/>
      <c r="N234" s="9"/>
      <c r="O234" s="9"/>
      <c r="P234" s="9"/>
      <c r="Q234" s="9"/>
      <c r="R234" s="9"/>
      <c r="S234" s="9"/>
      <c r="T234" s="9"/>
      <c r="V234" s="167"/>
      <c r="W234" s="167"/>
      <c r="X234" s="167"/>
      <c r="Y234" s="167"/>
      <c r="Z234" s="167"/>
      <c r="AA234" s="167"/>
      <c r="AB234" s="1098"/>
      <c r="AC234" s="167"/>
      <c r="AD234" s="1098"/>
      <c r="AE234" s="167"/>
      <c r="AF234" s="1098"/>
      <c r="AG234" s="167"/>
      <c r="AH234" s="1216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7"/>
      <c r="BQ234" s="167"/>
      <c r="BR234" s="167"/>
      <c r="BS234" s="167"/>
      <c r="BT234" s="167"/>
      <c r="BU234" s="167"/>
      <c r="BV234" s="167"/>
      <c r="BW234" s="167"/>
    </row>
    <row r="235" spans="5:75" ht="15.6">
      <c r="E235" s="167"/>
      <c r="F235" s="167"/>
      <c r="G235" s="167"/>
      <c r="H235" s="167"/>
      <c r="I235" s="167"/>
      <c r="J235" s="167"/>
      <c r="K235" s="9"/>
      <c r="L235" s="9"/>
      <c r="M235" s="9"/>
      <c r="N235" s="9"/>
      <c r="O235" s="9"/>
      <c r="P235" s="9"/>
      <c r="Q235" s="9"/>
      <c r="R235" s="9"/>
      <c r="S235" s="9"/>
      <c r="T235" s="9"/>
      <c r="V235" s="167"/>
      <c r="W235" s="153"/>
      <c r="X235" s="299"/>
      <c r="Y235" s="167"/>
      <c r="Z235" s="167"/>
      <c r="AA235" s="167"/>
      <c r="AB235" s="1098"/>
      <c r="AC235" s="167"/>
      <c r="AD235" s="1098"/>
      <c r="AE235" s="167"/>
      <c r="AF235" s="1098"/>
      <c r="AG235" s="167"/>
      <c r="AH235" s="1216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7"/>
      <c r="BQ235" s="167"/>
      <c r="BR235" s="167"/>
      <c r="BS235" s="167"/>
      <c r="BT235" s="167"/>
      <c r="BU235" s="167"/>
      <c r="BV235" s="167"/>
      <c r="BW235" s="167"/>
    </row>
    <row r="236" spans="5:75" ht="15.6">
      <c r="E236" s="167"/>
      <c r="F236" s="167"/>
      <c r="G236" s="167"/>
      <c r="H236" s="167"/>
      <c r="I236" s="167"/>
      <c r="J236" s="167"/>
      <c r="K236" s="9"/>
      <c r="L236" s="9"/>
      <c r="M236" s="9"/>
      <c r="N236" s="9"/>
      <c r="O236" s="9"/>
      <c r="P236" s="9"/>
      <c r="Q236" s="9"/>
      <c r="R236" s="9"/>
      <c r="S236" s="9"/>
      <c r="T236" s="9"/>
      <c r="V236" s="167"/>
      <c r="W236" s="153"/>
      <c r="X236" s="299"/>
      <c r="Y236" s="167"/>
      <c r="Z236" s="167"/>
      <c r="AA236" s="167"/>
      <c r="AB236" s="1098"/>
      <c r="AC236" s="167"/>
      <c r="AD236" s="1098"/>
      <c r="AE236" s="167"/>
      <c r="AF236" s="1098"/>
      <c r="AG236" s="167"/>
      <c r="AH236" s="1216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7"/>
      <c r="BQ236" s="167"/>
      <c r="BR236" s="167"/>
      <c r="BS236" s="167"/>
      <c r="BT236" s="167"/>
      <c r="BU236" s="167"/>
      <c r="BV236" s="167"/>
      <c r="BW236" s="167"/>
    </row>
    <row r="237" spans="5:75" ht="15.6">
      <c r="E237" s="167"/>
      <c r="F237" s="167"/>
      <c r="G237" s="167"/>
      <c r="H237" s="167"/>
      <c r="I237" s="167"/>
      <c r="J237" s="167"/>
      <c r="K237" s="9"/>
      <c r="L237" s="9"/>
      <c r="M237" s="9"/>
      <c r="N237" s="9"/>
      <c r="O237" s="9"/>
      <c r="P237" s="9"/>
      <c r="Q237" s="9"/>
      <c r="R237" s="9"/>
      <c r="S237" s="9"/>
      <c r="T237" s="9"/>
      <c r="V237" s="167"/>
      <c r="W237" s="164"/>
      <c r="X237" s="299"/>
      <c r="Y237" s="167"/>
      <c r="Z237" s="167"/>
      <c r="AA237" s="167"/>
      <c r="AB237" s="1098"/>
      <c r="AC237" s="167"/>
      <c r="AD237" s="1098"/>
      <c r="AE237" s="167"/>
      <c r="AF237" s="1098"/>
      <c r="AG237" s="167"/>
      <c r="AH237" s="1216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7"/>
      <c r="BQ237" s="167"/>
      <c r="BR237" s="167"/>
      <c r="BS237" s="167"/>
      <c r="BT237" s="167"/>
      <c r="BU237" s="167"/>
      <c r="BV237" s="167"/>
      <c r="BW237" s="167"/>
    </row>
    <row r="238" spans="5:75">
      <c r="E238" s="167"/>
      <c r="F238" s="167"/>
      <c r="G238" s="167"/>
      <c r="H238" s="167"/>
      <c r="I238" s="167"/>
      <c r="J238" s="167"/>
      <c r="K238" s="9"/>
      <c r="L238" s="9"/>
      <c r="M238" s="9"/>
      <c r="N238" s="9"/>
      <c r="O238" s="9"/>
      <c r="P238" s="9"/>
      <c r="Q238" s="9"/>
      <c r="R238" s="9"/>
      <c r="S238" s="9"/>
      <c r="T238" s="9"/>
      <c r="V238" s="167"/>
      <c r="W238" s="167"/>
      <c r="X238" s="167"/>
      <c r="Y238" s="167"/>
      <c r="Z238" s="167"/>
      <c r="AA238" s="167"/>
      <c r="AB238" s="1098"/>
      <c r="AC238" s="167"/>
      <c r="AD238" s="1098"/>
      <c r="AE238" s="167"/>
      <c r="AF238" s="1098"/>
      <c r="AG238" s="167"/>
      <c r="AH238" s="1216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7"/>
      <c r="BQ238" s="167"/>
      <c r="BR238" s="167"/>
      <c r="BS238" s="167"/>
      <c r="BT238" s="167"/>
      <c r="BU238" s="167"/>
      <c r="BV238" s="167"/>
      <c r="BW238" s="167"/>
    </row>
    <row r="239" spans="5:75">
      <c r="E239" s="167"/>
      <c r="F239" s="167"/>
      <c r="G239" s="167"/>
      <c r="H239" s="167"/>
      <c r="I239" s="167"/>
      <c r="J239" s="167"/>
      <c r="K239" s="9"/>
      <c r="L239" s="9"/>
      <c r="M239" s="9"/>
      <c r="N239" s="9"/>
      <c r="O239" s="9"/>
      <c r="P239" s="9"/>
      <c r="Q239" s="9"/>
      <c r="R239" s="9"/>
      <c r="S239" s="9"/>
      <c r="T239" s="9"/>
      <c r="V239" s="167"/>
      <c r="W239" s="167"/>
      <c r="X239" s="167"/>
      <c r="Y239" s="167"/>
      <c r="Z239" s="167"/>
      <c r="AA239" s="167"/>
      <c r="AB239" s="1098"/>
      <c r="AC239" s="167"/>
      <c r="AD239" s="1098"/>
      <c r="AE239" s="167"/>
      <c r="AF239" s="1098"/>
      <c r="AG239" s="167"/>
      <c r="AH239" s="1216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7"/>
      <c r="BQ239" s="167"/>
      <c r="BR239" s="167"/>
      <c r="BS239" s="167"/>
      <c r="BT239" s="167"/>
      <c r="BU239" s="167"/>
      <c r="BV239" s="167"/>
      <c r="BW239" s="167"/>
    </row>
    <row r="240" spans="5:75">
      <c r="E240" s="167"/>
      <c r="F240" s="167"/>
      <c r="G240" s="167"/>
      <c r="H240" s="167"/>
      <c r="I240" s="167"/>
      <c r="J240" s="167"/>
      <c r="K240" s="9"/>
      <c r="L240" s="9"/>
      <c r="M240" s="9"/>
      <c r="N240" s="9"/>
      <c r="O240" s="9"/>
      <c r="P240" s="9"/>
      <c r="Q240" s="9"/>
      <c r="R240" s="9"/>
      <c r="S240" s="9"/>
      <c r="T240" s="9"/>
      <c r="V240" s="167"/>
      <c r="W240" s="167"/>
      <c r="X240" s="167"/>
      <c r="Y240" s="167"/>
      <c r="Z240" s="167"/>
      <c r="AA240" s="167"/>
      <c r="AB240" s="1098"/>
      <c r="AC240" s="167"/>
      <c r="AD240" s="1098"/>
      <c r="AE240" s="167"/>
      <c r="AF240" s="1098"/>
      <c r="AG240" s="167"/>
      <c r="AH240" s="1216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7"/>
      <c r="BQ240" s="167"/>
      <c r="BR240" s="167"/>
      <c r="BS240" s="167"/>
      <c r="BT240" s="167"/>
      <c r="BU240" s="167"/>
      <c r="BV240" s="167"/>
      <c r="BW240" s="167"/>
    </row>
    <row r="241" spans="5:75">
      <c r="E241" s="167"/>
      <c r="F241" s="167"/>
      <c r="G241" s="167"/>
      <c r="H241" s="167"/>
      <c r="I241" s="167"/>
      <c r="J241" s="167"/>
      <c r="K241" s="9"/>
      <c r="L241" s="9"/>
      <c r="M241" s="9"/>
      <c r="N241" s="9"/>
      <c r="O241" s="9"/>
      <c r="P241" s="9"/>
      <c r="Q241" s="9"/>
      <c r="R241" s="9"/>
      <c r="S241" s="9"/>
      <c r="T241" s="9"/>
      <c r="V241" s="167"/>
      <c r="W241" s="167"/>
      <c r="X241" s="167"/>
      <c r="Y241" s="167"/>
      <c r="Z241" s="167"/>
      <c r="AA241" s="167"/>
      <c r="AB241" s="1098"/>
      <c r="AC241" s="167"/>
      <c r="AD241" s="1098"/>
      <c r="AE241" s="167"/>
      <c r="AF241" s="1098"/>
      <c r="AG241" s="167"/>
      <c r="AH241" s="1216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7"/>
      <c r="BQ241" s="167"/>
      <c r="BR241" s="167"/>
      <c r="BS241" s="167"/>
      <c r="BT241" s="167"/>
      <c r="BU241" s="167"/>
      <c r="BV241" s="167"/>
      <c r="BW241" s="167"/>
    </row>
    <row r="242" spans="5:75">
      <c r="E242" s="167"/>
      <c r="F242" s="167"/>
      <c r="G242" s="167"/>
      <c r="H242" s="167"/>
      <c r="I242" s="167"/>
      <c r="J242" s="167"/>
      <c r="K242" s="9"/>
      <c r="L242" s="9"/>
      <c r="M242" s="9"/>
      <c r="N242" s="9"/>
      <c r="O242" s="9"/>
      <c r="P242" s="9"/>
      <c r="Q242" s="9"/>
      <c r="R242" s="9"/>
      <c r="S242" s="9"/>
      <c r="T242" s="9"/>
      <c r="V242" s="167"/>
      <c r="W242" s="167"/>
      <c r="X242" s="167"/>
      <c r="Y242" s="167"/>
      <c r="Z242" s="167"/>
      <c r="AA242" s="167"/>
      <c r="AB242" s="1098"/>
      <c r="AC242" s="167"/>
      <c r="AD242" s="1098"/>
      <c r="AE242" s="167"/>
      <c r="AF242" s="1098"/>
      <c r="AG242" s="167"/>
      <c r="AH242" s="1216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7"/>
      <c r="BQ242" s="167"/>
      <c r="BR242" s="167"/>
      <c r="BS242" s="167"/>
      <c r="BT242" s="167"/>
      <c r="BU242" s="167"/>
      <c r="BV242" s="167"/>
      <c r="BW242" s="167"/>
    </row>
    <row r="243" spans="5:75">
      <c r="E243" s="167"/>
      <c r="F243" s="167"/>
      <c r="G243" s="167"/>
      <c r="H243" s="167"/>
      <c r="I243" s="167"/>
      <c r="J243" s="167"/>
      <c r="K243" s="9"/>
      <c r="L243" s="9"/>
      <c r="M243" s="9"/>
      <c r="N243" s="9"/>
      <c r="O243" s="9"/>
      <c r="P243" s="9"/>
      <c r="Q243" s="9"/>
      <c r="R243" s="9"/>
      <c r="S243" s="9"/>
      <c r="T243" s="9"/>
      <c r="V243" s="167"/>
      <c r="W243" s="167"/>
      <c r="X243" s="167"/>
      <c r="Y243" s="167"/>
      <c r="Z243" s="167"/>
      <c r="AA243" s="167"/>
      <c r="AB243" s="1098"/>
      <c r="AC243" s="167"/>
      <c r="AD243" s="1098"/>
      <c r="AE243" s="167"/>
      <c r="AF243" s="1098"/>
      <c r="AG243" s="167"/>
      <c r="AH243" s="1216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7"/>
      <c r="BQ243" s="167"/>
      <c r="BR243" s="167"/>
      <c r="BS243" s="167"/>
      <c r="BT243" s="167"/>
      <c r="BU243" s="167"/>
      <c r="BV243" s="167"/>
      <c r="BW243" s="167"/>
    </row>
    <row r="244" spans="5:75">
      <c r="E244" s="167"/>
      <c r="F244" s="167"/>
      <c r="G244" s="167"/>
      <c r="H244" s="167"/>
      <c r="I244" s="167"/>
      <c r="J244" s="167"/>
      <c r="K244" s="9"/>
      <c r="L244" s="9"/>
      <c r="M244" s="9"/>
      <c r="N244" s="9"/>
      <c r="O244" s="9"/>
      <c r="P244" s="9"/>
      <c r="Q244" s="9"/>
      <c r="R244" s="9"/>
      <c r="S244" s="9"/>
      <c r="T244" s="9"/>
      <c r="V244" s="167"/>
      <c r="W244" s="167"/>
      <c r="X244" s="167"/>
      <c r="Y244" s="167"/>
      <c r="Z244" s="167"/>
      <c r="AA244" s="167"/>
      <c r="AB244" s="1098"/>
      <c r="AC244" s="167"/>
      <c r="AD244" s="1098"/>
      <c r="AE244" s="167"/>
      <c r="AF244" s="1098"/>
      <c r="AG244" s="167"/>
      <c r="AH244" s="1216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7"/>
      <c r="BQ244" s="167"/>
      <c r="BR244" s="167"/>
      <c r="BS244" s="167"/>
      <c r="BT244" s="167"/>
      <c r="BU244" s="167"/>
      <c r="BV244" s="167"/>
      <c r="BW244" s="167"/>
    </row>
    <row r="245" spans="5:75">
      <c r="E245" s="167"/>
      <c r="F245" s="167"/>
      <c r="G245" s="167"/>
      <c r="H245" s="167"/>
      <c r="I245" s="167"/>
      <c r="J245" s="167"/>
      <c r="K245" s="9"/>
      <c r="L245" s="9"/>
      <c r="M245" s="9"/>
      <c r="N245" s="9"/>
      <c r="O245" s="9"/>
      <c r="P245" s="9"/>
      <c r="Q245" s="9"/>
      <c r="R245" s="9"/>
      <c r="S245" s="9"/>
      <c r="T245" s="9"/>
      <c r="V245" s="167"/>
      <c r="W245" s="167"/>
      <c r="X245" s="167"/>
      <c r="Y245" s="167"/>
      <c r="Z245" s="167"/>
      <c r="AA245" s="167"/>
      <c r="AB245" s="1098"/>
      <c r="AC245" s="167"/>
      <c r="AD245" s="1098"/>
      <c r="AE245" s="167"/>
      <c r="AF245" s="1098"/>
      <c r="AG245" s="167"/>
      <c r="AH245" s="1216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7"/>
      <c r="BQ245" s="167"/>
      <c r="BR245" s="167"/>
      <c r="BS245" s="167"/>
      <c r="BT245" s="167"/>
      <c r="BU245" s="167"/>
      <c r="BV245" s="167"/>
      <c r="BW245" s="167"/>
    </row>
    <row r="246" spans="5:75">
      <c r="E246" s="167"/>
      <c r="F246" s="167"/>
      <c r="G246" s="167"/>
      <c r="H246" s="167"/>
      <c r="I246" s="167"/>
      <c r="J246" s="167"/>
      <c r="K246" s="9"/>
      <c r="L246" s="9"/>
      <c r="M246" s="9"/>
      <c r="N246" s="9"/>
      <c r="O246" s="9"/>
      <c r="P246" s="9"/>
      <c r="Q246" s="9"/>
      <c r="R246" s="9"/>
      <c r="S246" s="9"/>
      <c r="T246" s="9"/>
      <c r="V246" s="167"/>
      <c r="W246" s="167"/>
      <c r="X246" s="167"/>
      <c r="Y246" s="167"/>
      <c r="Z246" s="167"/>
      <c r="AA246" s="167"/>
      <c r="AB246" s="1098"/>
      <c r="AC246" s="167"/>
      <c r="AD246" s="1098"/>
      <c r="AE246" s="167"/>
      <c r="AF246" s="1098"/>
      <c r="AG246" s="167"/>
      <c r="AH246" s="1216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7"/>
      <c r="BQ246" s="167"/>
      <c r="BR246" s="167"/>
      <c r="BS246" s="167"/>
      <c r="BT246" s="167"/>
      <c r="BU246" s="167"/>
      <c r="BV246" s="167"/>
      <c r="BW246" s="167"/>
    </row>
    <row r="247" spans="5:75">
      <c r="E247" s="167"/>
      <c r="F247" s="167"/>
      <c r="G247" s="167"/>
      <c r="H247" s="167"/>
      <c r="I247" s="167"/>
      <c r="J247" s="167"/>
      <c r="K247" s="9"/>
      <c r="L247" s="9"/>
      <c r="M247" s="9"/>
      <c r="N247" s="9"/>
      <c r="O247" s="9"/>
      <c r="P247" s="9"/>
      <c r="Q247" s="9"/>
      <c r="R247" s="9"/>
      <c r="S247" s="9"/>
      <c r="T247" s="9"/>
      <c r="V247" s="167"/>
      <c r="W247" s="167"/>
      <c r="X247" s="167"/>
      <c r="Y247" s="167"/>
      <c r="Z247" s="167"/>
      <c r="AA247" s="167"/>
      <c r="AB247" s="1098"/>
      <c r="AC247" s="167"/>
      <c r="AD247" s="1098"/>
      <c r="AE247" s="167"/>
      <c r="AF247" s="1098"/>
      <c r="AG247" s="167"/>
      <c r="AH247" s="1216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7"/>
      <c r="BQ247" s="167"/>
      <c r="BR247" s="167"/>
      <c r="BS247" s="167"/>
      <c r="BT247" s="167"/>
      <c r="BU247" s="167"/>
      <c r="BV247" s="167"/>
      <c r="BW247" s="167"/>
    </row>
    <row r="248" spans="5:75">
      <c r="E248" s="167"/>
      <c r="F248" s="167"/>
      <c r="G248" s="167"/>
      <c r="H248" s="167"/>
      <c r="I248" s="167"/>
      <c r="J248" s="167"/>
      <c r="K248" s="186"/>
      <c r="L248" s="153"/>
      <c r="M248" s="148"/>
      <c r="N248" s="9"/>
      <c r="O248" s="9"/>
      <c r="P248" s="9"/>
      <c r="Q248" s="9"/>
      <c r="R248" s="9"/>
      <c r="S248" s="9"/>
      <c r="T248" s="9"/>
      <c r="V248" s="167"/>
      <c r="W248" s="167"/>
      <c r="X248" s="167"/>
      <c r="Y248" s="167"/>
      <c r="Z248" s="167"/>
      <c r="AA248" s="167"/>
      <c r="AB248" s="1098"/>
      <c r="AC248" s="167"/>
      <c r="AD248" s="1098"/>
      <c r="AE248" s="167"/>
      <c r="AF248" s="1098"/>
      <c r="AG248" s="167"/>
      <c r="AH248" s="1216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7"/>
      <c r="BQ248" s="167"/>
      <c r="BR248" s="167"/>
      <c r="BS248" s="167"/>
      <c r="BT248" s="167"/>
      <c r="BU248" s="167"/>
      <c r="BV248" s="167"/>
      <c r="BW248" s="167"/>
    </row>
    <row r="249" spans="5:75">
      <c r="E249" s="167"/>
      <c r="F249" s="167"/>
      <c r="G249" s="167"/>
      <c r="H249" s="167"/>
      <c r="I249" s="167"/>
      <c r="J249" s="167"/>
      <c r="K249" s="309"/>
      <c r="L249" s="153"/>
      <c r="M249" s="148"/>
      <c r="N249" s="9"/>
      <c r="O249" s="9"/>
      <c r="P249" s="9"/>
      <c r="Q249" s="9"/>
      <c r="R249" s="9"/>
      <c r="S249" s="9"/>
      <c r="T249" s="9"/>
      <c r="V249" s="167"/>
      <c r="W249" s="167"/>
      <c r="X249" s="167"/>
      <c r="Y249" s="167"/>
      <c r="Z249" s="167"/>
      <c r="AA249" s="167"/>
      <c r="AB249" s="1098"/>
      <c r="AC249" s="167"/>
      <c r="AD249" s="1098"/>
      <c r="AE249" s="167"/>
      <c r="AF249" s="1098"/>
      <c r="AG249" s="167"/>
      <c r="AH249" s="1216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7"/>
      <c r="BQ249" s="167"/>
      <c r="BR249" s="167"/>
      <c r="BS249" s="167"/>
      <c r="BT249" s="167"/>
      <c r="BU249" s="167"/>
      <c r="BV249" s="167"/>
      <c r="BW249" s="167"/>
    </row>
    <row r="250" spans="5:75">
      <c r="E250" s="167"/>
      <c r="F250" s="167"/>
      <c r="G250" s="167"/>
      <c r="H250" s="167"/>
      <c r="I250" s="167"/>
      <c r="J250" s="167"/>
      <c r="K250" s="9"/>
      <c r="L250" s="9"/>
      <c r="M250" s="9"/>
      <c r="N250" s="9"/>
      <c r="O250" s="9"/>
      <c r="P250" s="9"/>
      <c r="Q250" s="9"/>
      <c r="R250" s="9"/>
      <c r="S250" s="9"/>
      <c r="T250" s="9"/>
      <c r="V250" s="167"/>
      <c r="W250" s="167"/>
      <c r="X250" s="167"/>
      <c r="Y250" s="167"/>
      <c r="Z250" s="167"/>
      <c r="AA250" s="167"/>
      <c r="AB250" s="1098"/>
      <c r="AC250" s="167"/>
      <c r="AD250" s="1098"/>
      <c r="AE250" s="167"/>
      <c r="AF250" s="1098"/>
      <c r="AG250" s="167"/>
      <c r="AH250" s="1216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7"/>
      <c r="BQ250" s="167"/>
      <c r="BR250" s="167"/>
      <c r="BS250" s="167"/>
      <c r="BT250" s="167"/>
      <c r="BU250" s="167"/>
      <c r="BV250" s="167"/>
      <c r="BW250" s="167"/>
    </row>
    <row r="251" spans="5:75">
      <c r="E251" s="167"/>
      <c r="F251" s="167"/>
      <c r="G251" s="167"/>
      <c r="H251" s="167"/>
      <c r="I251" s="167"/>
      <c r="J251" s="167"/>
      <c r="K251" s="9"/>
      <c r="L251" s="9"/>
      <c r="M251" s="9"/>
      <c r="N251" s="9"/>
      <c r="O251" s="9"/>
      <c r="P251" s="9"/>
      <c r="Q251" s="9"/>
      <c r="R251" s="9"/>
      <c r="S251" s="9"/>
      <c r="T251" s="9"/>
      <c r="V251" s="167"/>
      <c r="W251" s="167"/>
      <c r="X251" s="167"/>
      <c r="Y251" s="167"/>
      <c r="Z251" s="167"/>
      <c r="AA251" s="167"/>
      <c r="AB251" s="1098"/>
      <c r="AC251" s="167"/>
      <c r="AD251" s="1098"/>
      <c r="AE251" s="167"/>
      <c r="AF251" s="1098"/>
      <c r="AG251" s="167"/>
      <c r="AH251" s="1216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7"/>
      <c r="BQ251" s="167"/>
      <c r="BR251" s="167"/>
      <c r="BS251" s="167"/>
      <c r="BT251" s="167"/>
      <c r="BU251" s="167"/>
      <c r="BV251" s="167"/>
      <c r="BW251" s="167"/>
    </row>
    <row r="252" spans="5:75">
      <c r="E252" s="167"/>
      <c r="F252" s="167"/>
      <c r="G252" s="167"/>
      <c r="H252" s="167"/>
      <c r="I252" s="167"/>
      <c r="J252" s="167"/>
      <c r="K252" s="9"/>
      <c r="L252" s="9"/>
      <c r="M252" s="9"/>
      <c r="N252" s="9"/>
      <c r="O252" s="9"/>
      <c r="P252" s="9"/>
      <c r="Q252" s="9"/>
      <c r="R252" s="9"/>
      <c r="S252" s="9"/>
      <c r="T252" s="9"/>
      <c r="V252" s="167"/>
      <c r="W252" s="167"/>
      <c r="X252" s="167"/>
      <c r="Y252" s="167"/>
      <c r="Z252" s="167"/>
      <c r="AA252" s="167"/>
      <c r="AB252" s="1098"/>
      <c r="AC252" s="167"/>
      <c r="AD252" s="1098"/>
      <c r="AE252" s="167"/>
      <c r="AF252" s="1098"/>
      <c r="AG252" s="167"/>
      <c r="AH252" s="1216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7"/>
      <c r="BQ252" s="167"/>
      <c r="BR252" s="167"/>
      <c r="BS252" s="167"/>
      <c r="BT252" s="167"/>
      <c r="BU252" s="167"/>
      <c r="BV252" s="167"/>
      <c r="BW252" s="167"/>
    </row>
    <row r="253" spans="5:75">
      <c r="E253" s="167"/>
      <c r="F253" s="167"/>
      <c r="G253" s="167"/>
      <c r="H253" s="167"/>
      <c r="I253" s="167"/>
      <c r="J253" s="167"/>
      <c r="K253" s="9"/>
      <c r="L253" s="9"/>
      <c r="M253" s="9"/>
      <c r="N253" s="9"/>
      <c r="O253" s="9"/>
      <c r="P253" s="9"/>
      <c r="Q253" s="9"/>
      <c r="R253" s="9"/>
      <c r="S253" s="9"/>
      <c r="T253" s="9"/>
      <c r="V253" s="167"/>
      <c r="W253" s="167"/>
      <c r="X253" s="167"/>
      <c r="Y253" s="167"/>
      <c r="Z253" s="167"/>
      <c r="AA253" s="167"/>
      <c r="AB253" s="1098"/>
      <c r="AC253" s="167"/>
      <c r="AD253" s="1098"/>
      <c r="AE253" s="167"/>
      <c r="AF253" s="1098"/>
      <c r="AG253" s="167"/>
      <c r="AH253" s="1216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7"/>
      <c r="BQ253" s="167"/>
      <c r="BR253" s="167"/>
      <c r="BS253" s="167"/>
      <c r="BT253" s="167"/>
      <c r="BU253" s="167"/>
      <c r="BV253" s="167"/>
      <c r="BW253" s="167"/>
    </row>
    <row r="254" spans="5:75">
      <c r="E254" s="167"/>
      <c r="F254" s="167"/>
      <c r="G254" s="167"/>
      <c r="H254" s="167"/>
      <c r="I254" s="167"/>
      <c r="J254" s="167"/>
      <c r="K254" s="9"/>
      <c r="L254" s="9"/>
      <c r="M254" s="9"/>
      <c r="N254" s="9"/>
      <c r="O254" s="9"/>
      <c r="P254" s="9"/>
      <c r="Q254" s="9"/>
      <c r="R254" s="9"/>
      <c r="S254" s="9"/>
      <c r="T254" s="9"/>
      <c r="V254" s="167"/>
      <c r="W254" s="167"/>
      <c r="X254" s="167"/>
      <c r="Y254" s="167"/>
      <c r="Z254" s="167"/>
      <c r="AA254" s="167"/>
      <c r="AB254" s="1098"/>
      <c r="AC254" s="167"/>
      <c r="AD254" s="1098"/>
      <c r="AE254" s="167"/>
      <c r="AF254" s="1098"/>
      <c r="AG254" s="167"/>
      <c r="AH254" s="1216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7"/>
      <c r="BQ254" s="167"/>
      <c r="BR254" s="167"/>
      <c r="BS254" s="167"/>
      <c r="BT254" s="167"/>
      <c r="BU254" s="167"/>
      <c r="BV254" s="167"/>
      <c r="BW254" s="167"/>
    </row>
    <row r="255" spans="5:75">
      <c r="E255" s="167"/>
      <c r="F255" s="167"/>
      <c r="G255" s="167"/>
      <c r="H255" s="167"/>
      <c r="I255" s="167"/>
      <c r="J255" s="167"/>
      <c r="K255" s="9"/>
      <c r="L255" s="9"/>
      <c r="M255" s="9"/>
      <c r="N255" s="9"/>
      <c r="O255" s="9"/>
      <c r="P255" s="9"/>
      <c r="Q255" s="9"/>
      <c r="R255" s="9"/>
      <c r="S255" s="9"/>
      <c r="T255" s="9"/>
      <c r="V255" s="167"/>
      <c r="W255" s="153"/>
      <c r="X255" s="148"/>
      <c r="Y255" s="192"/>
      <c r="Z255" s="167"/>
      <c r="AA255" s="167"/>
      <c r="AB255" s="1098"/>
      <c r="AC255" s="167"/>
      <c r="AD255" s="1098"/>
      <c r="AE255" s="167"/>
      <c r="AF255" s="1098"/>
      <c r="AG255" s="167"/>
      <c r="AH255" s="1216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7"/>
      <c r="BQ255" s="167"/>
      <c r="BR255" s="167"/>
      <c r="BS255" s="167"/>
      <c r="BT255" s="167"/>
      <c r="BU255" s="167"/>
      <c r="BV255" s="167"/>
      <c r="BW255" s="167"/>
    </row>
    <row r="256" spans="5:75">
      <c r="E256" s="167"/>
      <c r="F256" s="167"/>
      <c r="G256" s="167"/>
      <c r="H256" s="167"/>
      <c r="I256" s="167"/>
      <c r="J256" s="167"/>
      <c r="K256" s="9"/>
      <c r="L256" s="9"/>
      <c r="M256" s="9"/>
      <c r="N256" s="9"/>
      <c r="O256" s="9"/>
      <c r="P256" s="9"/>
      <c r="Q256" s="9"/>
      <c r="R256" s="9"/>
      <c r="S256" s="9"/>
      <c r="T256" s="9"/>
      <c r="V256" s="167"/>
      <c r="W256" s="177"/>
      <c r="X256" s="181"/>
      <c r="Y256" s="192"/>
      <c r="Z256" s="167"/>
      <c r="AA256" s="167"/>
      <c r="AB256" s="1098"/>
      <c r="AC256" s="167"/>
      <c r="AD256" s="1098"/>
      <c r="AE256" s="167"/>
      <c r="AF256" s="1098"/>
      <c r="AG256" s="167"/>
      <c r="AH256" s="1216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7"/>
      <c r="BQ256" s="167"/>
      <c r="BR256" s="167"/>
      <c r="BS256" s="167"/>
      <c r="BT256" s="167"/>
      <c r="BU256" s="167"/>
      <c r="BV256" s="167"/>
      <c r="BW256" s="167"/>
    </row>
    <row r="257" spans="5:75">
      <c r="E257" s="167"/>
      <c r="F257" s="167"/>
      <c r="G257" s="167"/>
      <c r="H257" s="167"/>
      <c r="I257" s="167"/>
      <c r="J257" s="167"/>
      <c r="K257" s="9"/>
      <c r="L257" s="9"/>
      <c r="M257" s="9"/>
      <c r="N257" s="9"/>
      <c r="O257" s="9"/>
      <c r="P257" s="9"/>
      <c r="Q257" s="9"/>
      <c r="R257" s="9"/>
      <c r="S257" s="9"/>
      <c r="T257" s="9"/>
      <c r="V257" s="167"/>
      <c r="W257" s="177"/>
      <c r="X257" s="181"/>
      <c r="Y257" s="192"/>
      <c r="Z257" s="167"/>
      <c r="AA257" s="167"/>
      <c r="AB257" s="1098"/>
      <c r="AC257" s="167"/>
      <c r="AD257" s="1098"/>
      <c r="AE257" s="167"/>
      <c r="AF257" s="1098"/>
      <c r="AG257" s="167"/>
      <c r="AH257" s="1216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7"/>
      <c r="BQ257" s="167"/>
      <c r="BR257" s="167"/>
      <c r="BS257" s="167"/>
      <c r="BT257" s="167"/>
      <c r="BU257" s="167"/>
      <c r="BV257" s="167"/>
      <c r="BW257" s="167"/>
    </row>
    <row r="258" spans="5:75">
      <c r="E258" s="167"/>
      <c r="F258" s="167"/>
      <c r="G258" s="167"/>
      <c r="H258" s="167"/>
      <c r="I258" s="167"/>
      <c r="J258" s="167"/>
      <c r="K258" s="9"/>
      <c r="L258" s="9"/>
      <c r="M258" s="9"/>
      <c r="N258" s="9"/>
      <c r="O258" s="9"/>
      <c r="P258" s="9"/>
      <c r="Q258" s="9"/>
      <c r="R258" s="9"/>
      <c r="S258" s="9"/>
      <c r="T258" s="9"/>
      <c r="V258" s="167"/>
      <c r="W258" s="177"/>
      <c r="X258" s="181"/>
      <c r="Y258" s="192"/>
      <c r="Z258" s="167"/>
      <c r="AA258" s="167"/>
      <c r="AB258" s="1098"/>
      <c r="AC258" s="167"/>
      <c r="AD258" s="1098"/>
      <c r="AE258" s="167"/>
      <c r="AF258" s="1098"/>
      <c r="AG258" s="167"/>
      <c r="AH258" s="1216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7"/>
      <c r="BQ258" s="167"/>
      <c r="BR258" s="167"/>
      <c r="BS258" s="167"/>
      <c r="BT258" s="167"/>
      <c r="BU258" s="167"/>
      <c r="BV258" s="167"/>
      <c r="BW258" s="167"/>
    </row>
    <row r="259" spans="5:75" ht="15.6">
      <c r="E259" s="167"/>
      <c r="F259" s="167"/>
      <c r="G259" s="167"/>
      <c r="H259" s="167"/>
      <c r="I259" s="167"/>
      <c r="J259" s="167"/>
      <c r="K259" s="9"/>
      <c r="L259" s="9"/>
      <c r="M259" s="9"/>
      <c r="N259" s="9"/>
      <c r="O259" s="9"/>
      <c r="P259" s="9"/>
      <c r="Q259" s="9"/>
      <c r="R259" s="9"/>
      <c r="S259" s="9"/>
      <c r="T259" s="9"/>
      <c r="V259" s="167"/>
      <c r="W259" s="153"/>
      <c r="X259" s="299"/>
      <c r="Y259" s="192"/>
      <c r="Z259" s="167"/>
      <c r="AA259" s="167"/>
      <c r="AB259" s="1098"/>
      <c r="AC259" s="167"/>
      <c r="AD259" s="1098"/>
      <c r="AE259" s="167"/>
      <c r="AF259" s="1098"/>
      <c r="AG259" s="167"/>
      <c r="AH259" s="1216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7"/>
      <c r="BQ259" s="167"/>
      <c r="BR259" s="167"/>
      <c r="BS259" s="167"/>
      <c r="BT259" s="167"/>
      <c r="BU259" s="167"/>
      <c r="BV259" s="167"/>
      <c r="BW259" s="167"/>
    </row>
    <row r="260" spans="5:75" ht="15.6">
      <c r="E260" s="167"/>
      <c r="F260" s="167"/>
      <c r="G260" s="167"/>
      <c r="H260" s="167"/>
      <c r="I260" s="167"/>
      <c r="J260" s="167"/>
      <c r="O260" s="9"/>
      <c r="P260" s="9"/>
      <c r="Q260" s="9"/>
      <c r="R260" s="9"/>
      <c r="S260" s="9"/>
      <c r="T260" s="9"/>
      <c r="V260" s="167"/>
      <c r="W260" s="153"/>
      <c r="X260" s="299"/>
      <c r="Y260" s="192"/>
      <c r="Z260" s="167"/>
      <c r="AA260" s="167"/>
      <c r="AB260" s="1098"/>
      <c r="AC260" s="167"/>
      <c r="AD260" s="1098"/>
      <c r="AE260" s="167"/>
      <c r="AF260" s="1098"/>
      <c r="AG260" s="167"/>
      <c r="AH260" s="1216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7"/>
      <c r="BQ260" s="167"/>
      <c r="BR260" s="167"/>
      <c r="BS260" s="167"/>
      <c r="BT260" s="167"/>
      <c r="BU260" s="167"/>
      <c r="BV260" s="167"/>
      <c r="BW260" s="167"/>
    </row>
    <row r="261" spans="5:75" ht="15.6">
      <c r="E261" s="167"/>
      <c r="F261" s="167"/>
      <c r="G261" s="167"/>
      <c r="H261" s="167"/>
      <c r="I261" s="167"/>
      <c r="J261" s="167"/>
      <c r="O261" s="9"/>
      <c r="P261" s="9"/>
      <c r="Q261" s="9"/>
      <c r="R261" s="9"/>
      <c r="S261" s="9"/>
      <c r="T261" s="9"/>
      <c r="V261" s="167"/>
      <c r="W261" s="153"/>
      <c r="X261" s="299"/>
      <c r="Y261" s="167"/>
      <c r="Z261" s="167"/>
      <c r="AA261" s="167"/>
      <c r="AB261" s="1098"/>
      <c r="AC261" s="167"/>
      <c r="AD261" s="1098"/>
      <c r="AE261" s="167"/>
      <c r="AF261" s="1098"/>
      <c r="AG261" s="167"/>
      <c r="AH261" s="1216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7"/>
      <c r="BQ261" s="167"/>
      <c r="BR261" s="167"/>
      <c r="BS261" s="167"/>
      <c r="BT261" s="167"/>
      <c r="BU261" s="167"/>
      <c r="BV261" s="167"/>
      <c r="BW261" s="167"/>
    </row>
    <row r="262" spans="5:75" ht="15.6">
      <c r="E262" s="167"/>
      <c r="F262" s="167"/>
      <c r="G262" s="167"/>
      <c r="H262" s="167"/>
      <c r="I262" s="167"/>
      <c r="J262" s="167"/>
      <c r="O262" s="9"/>
      <c r="P262" s="9"/>
      <c r="Q262" s="9"/>
      <c r="R262" s="9"/>
      <c r="S262" s="9"/>
      <c r="T262" s="9"/>
      <c r="V262" s="167"/>
      <c r="W262" s="153"/>
      <c r="X262" s="299"/>
      <c r="Y262" s="167"/>
      <c r="Z262" s="167"/>
      <c r="AA262" s="167"/>
      <c r="AB262" s="1098"/>
      <c r="AC262" s="167"/>
      <c r="AD262" s="1098"/>
      <c r="AE262" s="167"/>
      <c r="AF262" s="1098"/>
      <c r="AG262" s="167"/>
      <c r="AH262" s="1216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7"/>
      <c r="BQ262" s="167"/>
      <c r="BR262" s="167"/>
      <c r="BS262" s="167"/>
      <c r="BT262" s="167"/>
      <c r="BU262" s="167"/>
      <c r="BV262" s="167"/>
      <c r="BW262" s="167"/>
    </row>
    <row r="263" spans="5:75" ht="15.6">
      <c r="E263" s="167"/>
      <c r="F263" s="167"/>
      <c r="G263" s="167"/>
      <c r="H263" s="167"/>
      <c r="I263" s="167"/>
      <c r="J263" s="153"/>
      <c r="O263" s="9"/>
      <c r="P263" s="9"/>
      <c r="Q263" s="9"/>
      <c r="R263" s="9"/>
      <c r="S263" s="9"/>
      <c r="T263" s="9"/>
      <c r="V263" s="167"/>
      <c r="W263" s="153"/>
      <c r="X263" s="299"/>
      <c r="Y263" s="167"/>
      <c r="Z263" s="167"/>
      <c r="AA263" s="167"/>
      <c r="AB263" s="1098"/>
      <c r="AC263" s="167"/>
      <c r="AD263" s="1098"/>
      <c r="AE263" s="167"/>
      <c r="AF263" s="1098"/>
      <c r="AG263" s="167"/>
      <c r="AH263" s="1216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7"/>
      <c r="BQ263" s="167"/>
      <c r="BR263" s="167"/>
      <c r="BS263" s="167"/>
      <c r="BT263" s="167"/>
      <c r="BU263" s="167"/>
      <c r="BV263" s="167"/>
      <c r="BW263" s="167"/>
    </row>
    <row r="264" spans="5:75">
      <c r="E264" s="167"/>
      <c r="F264" s="167"/>
      <c r="G264" s="167"/>
      <c r="H264" s="167"/>
      <c r="I264" s="167"/>
      <c r="J264" s="167"/>
      <c r="O264" s="9"/>
      <c r="P264" s="9"/>
      <c r="Q264" s="9"/>
      <c r="R264" s="9"/>
      <c r="S264" s="9"/>
      <c r="T264" s="9"/>
      <c r="V264" s="167"/>
      <c r="W264" s="167"/>
      <c r="X264" s="167"/>
      <c r="Y264" s="167"/>
      <c r="Z264" s="167"/>
      <c r="AA264" s="167"/>
      <c r="AB264" s="1098"/>
      <c r="AC264" s="167"/>
      <c r="AD264" s="1098"/>
      <c r="AE264" s="167"/>
      <c r="AF264" s="1098"/>
      <c r="AG264" s="167"/>
      <c r="AH264" s="1216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7"/>
      <c r="BQ264" s="167"/>
      <c r="BR264" s="167"/>
      <c r="BS264" s="167"/>
      <c r="BT264" s="167"/>
      <c r="BU264" s="167"/>
      <c r="BV264" s="167"/>
      <c r="BW264" s="167"/>
    </row>
    <row r="265" spans="5:75">
      <c r="E265" s="167"/>
      <c r="F265" s="167"/>
      <c r="G265" s="167"/>
      <c r="H265" s="167"/>
      <c r="I265" s="167"/>
      <c r="J265" s="167"/>
      <c r="O265" s="9"/>
      <c r="P265" s="9"/>
      <c r="Q265" s="9"/>
      <c r="R265" s="9"/>
      <c r="S265" s="9"/>
      <c r="T265" s="9"/>
      <c r="V265" s="167"/>
      <c r="W265" s="167"/>
      <c r="X265" s="167"/>
      <c r="Y265" s="167"/>
      <c r="Z265" s="167"/>
      <c r="AA265" s="167"/>
      <c r="AB265" s="1098"/>
      <c r="AC265" s="167"/>
      <c r="AD265" s="1098"/>
      <c r="AE265" s="167"/>
      <c r="AF265" s="1098"/>
      <c r="AG265" s="167"/>
      <c r="AH265" s="1216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7"/>
      <c r="BQ265" s="167"/>
      <c r="BR265" s="167"/>
      <c r="BS265" s="167"/>
      <c r="BT265" s="167"/>
      <c r="BU265" s="167"/>
      <c r="BV265" s="167"/>
      <c r="BW265" s="167"/>
    </row>
    <row r="266" spans="5:75">
      <c r="E266" s="167"/>
      <c r="F266" s="167"/>
      <c r="G266" s="167"/>
      <c r="H266" s="167"/>
      <c r="I266" s="167"/>
      <c r="J266" s="167"/>
      <c r="O266" s="9"/>
      <c r="P266" s="9"/>
      <c r="Q266" s="9"/>
      <c r="R266" s="9"/>
      <c r="S266" s="9"/>
      <c r="T266" s="9"/>
      <c r="V266" s="167"/>
      <c r="W266" s="167"/>
      <c r="X266" s="167"/>
      <c r="Y266" s="167"/>
      <c r="Z266" s="167"/>
      <c r="AA266" s="167"/>
      <c r="AB266" s="1098"/>
      <c r="AC266" s="167"/>
      <c r="AD266" s="1098"/>
      <c r="AE266" s="167"/>
      <c r="AF266" s="1098"/>
      <c r="AG266" s="167"/>
      <c r="AH266" s="1216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7"/>
      <c r="BQ266" s="167"/>
      <c r="BR266" s="167"/>
      <c r="BS266" s="167"/>
      <c r="BT266" s="167"/>
      <c r="BU266" s="167"/>
      <c r="BV266" s="167"/>
      <c r="BW266" s="167"/>
    </row>
    <row r="267" spans="5:75">
      <c r="E267" s="167"/>
      <c r="F267" s="167"/>
      <c r="G267" s="167"/>
      <c r="H267" s="167"/>
      <c r="I267" s="167"/>
      <c r="J267" s="167"/>
      <c r="O267" s="9"/>
      <c r="P267" s="9"/>
      <c r="Q267" s="9"/>
      <c r="R267" s="9"/>
      <c r="S267" s="9"/>
      <c r="T267" s="9"/>
      <c r="V267" s="167"/>
      <c r="W267" s="167"/>
      <c r="X267" s="167"/>
      <c r="Y267" s="167"/>
      <c r="Z267" s="167"/>
      <c r="AA267" s="167"/>
      <c r="AB267" s="1098"/>
      <c r="AC267" s="167"/>
      <c r="AD267" s="1098"/>
      <c r="AE267" s="167"/>
      <c r="AF267" s="1098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7"/>
      <c r="BQ267" s="167"/>
      <c r="BR267" s="167"/>
      <c r="BS267" s="167"/>
      <c r="BT267" s="167"/>
      <c r="BU267" s="167"/>
      <c r="BV267" s="167"/>
      <c r="BW267" s="167"/>
    </row>
    <row r="268" spans="5:75">
      <c r="E268" s="167"/>
      <c r="F268" s="167"/>
      <c r="G268" s="167"/>
      <c r="H268" s="167"/>
      <c r="I268" s="167"/>
      <c r="J268" s="167"/>
      <c r="O268" s="9"/>
      <c r="P268" s="9"/>
      <c r="Q268" s="9"/>
      <c r="R268" s="9"/>
      <c r="S268" s="9"/>
      <c r="T268" s="9"/>
      <c r="V268" s="167"/>
      <c r="W268" s="167"/>
      <c r="X268" s="167"/>
      <c r="Y268" s="167"/>
      <c r="Z268" s="167"/>
      <c r="AA268" s="167"/>
      <c r="AB268" s="1098"/>
      <c r="AC268" s="167"/>
      <c r="AD268" s="1098"/>
      <c r="AE268" s="167"/>
      <c r="AF268" s="1098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7"/>
      <c r="BQ268" s="167"/>
      <c r="BR268" s="167"/>
      <c r="BS268" s="167"/>
      <c r="BT268" s="167"/>
      <c r="BU268" s="167"/>
      <c r="BV268" s="167"/>
      <c r="BW268" s="167"/>
    </row>
    <row r="269" spans="5:75">
      <c r="E269" s="167"/>
      <c r="F269" s="167"/>
      <c r="G269" s="167"/>
      <c r="H269" s="167"/>
      <c r="I269" s="167"/>
      <c r="J269" s="167"/>
      <c r="O269" s="9"/>
      <c r="P269" s="9"/>
      <c r="Q269" s="9"/>
      <c r="R269" s="9"/>
      <c r="S269" s="9"/>
      <c r="T269" s="9"/>
      <c r="V269" s="167"/>
      <c r="W269" s="167"/>
      <c r="X269" s="167"/>
      <c r="Y269" s="167"/>
      <c r="Z269" s="167"/>
      <c r="AA269" s="167"/>
      <c r="AB269" s="1098"/>
      <c r="AC269" s="167"/>
      <c r="AD269" s="1098"/>
      <c r="AE269" s="167"/>
      <c r="AF269" s="1098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7"/>
      <c r="BQ269" s="167"/>
      <c r="BR269" s="167"/>
      <c r="BS269" s="167"/>
      <c r="BT269" s="167"/>
      <c r="BU269" s="167"/>
      <c r="BV269" s="167"/>
      <c r="BW269" s="167"/>
    </row>
    <row r="270" spans="5:75">
      <c r="E270" s="167"/>
      <c r="F270" s="167"/>
      <c r="G270" s="167"/>
      <c r="H270" s="167"/>
      <c r="I270" s="167"/>
      <c r="J270" s="167"/>
      <c r="O270" s="9"/>
      <c r="P270" s="9"/>
      <c r="Q270" s="9"/>
      <c r="R270" s="9"/>
      <c r="S270" s="9"/>
      <c r="T270" s="9"/>
      <c r="V270" s="167"/>
      <c r="W270" s="167"/>
      <c r="X270" s="167"/>
      <c r="Y270" s="167"/>
      <c r="Z270" s="167"/>
      <c r="AA270" s="167"/>
      <c r="AB270" s="1098"/>
      <c r="AC270" s="167"/>
      <c r="AD270" s="1098"/>
      <c r="AE270" s="167"/>
      <c r="AF270" s="1098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7"/>
      <c r="BQ270" s="167"/>
      <c r="BR270" s="167"/>
      <c r="BS270" s="167"/>
      <c r="BT270" s="167"/>
      <c r="BU270" s="167"/>
      <c r="BV270" s="167"/>
      <c r="BW270" s="167"/>
    </row>
    <row r="271" spans="5:75" ht="12" customHeight="1">
      <c r="E271" s="167"/>
      <c r="F271" s="167"/>
      <c r="G271" s="167"/>
      <c r="H271" s="167"/>
      <c r="I271" s="167"/>
      <c r="J271" s="167"/>
      <c r="O271" s="9"/>
      <c r="P271" s="9"/>
      <c r="Q271" s="9"/>
      <c r="R271" s="9"/>
      <c r="S271" s="9"/>
      <c r="T271" s="9"/>
      <c r="V271" s="167"/>
      <c r="W271" s="167"/>
      <c r="X271" s="167"/>
      <c r="Y271" s="167"/>
      <c r="Z271" s="167"/>
      <c r="AA271" s="167"/>
      <c r="AB271" s="1098"/>
      <c r="AC271" s="167"/>
      <c r="AD271" s="1098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7"/>
      <c r="BQ271" s="167"/>
      <c r="BR271" s="167"/>
      <c r="BS271" s="167"/>
      <c r="BT271" s="167"/>
      <c r="BU271" s="167"/>
      <c r="BV271" s="167"/>
      <c r="BW271" s="167"/>
    </row>
    <row r="272" spans="5:75" ht="11.25" customHeight="1">
      <c r="E272" s="167"/>
      <c r="F272" s="167"/>
      <c r="G272" s="167"/>
      <c r="H272" s="167"/>
      <c r="I272" s="167"/>
      <c r="J272" s="167"/>
      <c r="O272" s="9"/>
      <c r="P272" s="9"/>
      <c r="Q272" s="9"/>
      <c r="R272" s="9"/>
      <c r="S272" s="9"/>
      <c r="T272" s="9"/>
      <c r="V272" s="167"/>
      <c r="W272" s="167"/>
      <c r="X272" s="167"/>
      <c r="Y272" s="167"/>
      <c r="Z272" s="167"/>
      <c r="AA272" s="167"/>
      <c r="AB272" s="1098"/>
      <c r="AC272" s="167"/>
      <c r="AD272" s="1098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7"/>
      <c r="BQ272" s="167"/>
      <c r="BR272" s="167"/>
      <c r="BS272" s="167"/>
      <c r="BT272" s="167"/>
      <c r="BU272" s="167"/>
      <c r="BV272" s="167"/>
      <c r="BW272" s="167"/>
    </row>
    <row r="273" spans="5:75" ht="12" customHeight="1">
      <c r="E273" s="167"/>
      <c r="F273" s="167"/>
      <c r="G273" s="167"/>
      <c r="H273" s="167"/>
      <c r="I273" s="167"/>
      <c r="J273" s="167"/>
      <c r="O273" s="9"/>
      <c r="P273" s="9"/>
      <c r="Q273" s="9"/>
      <c r="R273" s="9"/>
      <c r="S273" s="9"/>
      <c r="T273" s="9"/>
      <c r="V273" s="167"/>
      <c r="W273" s="167"/>
      <c r="X273" s="167"/>
      <c r="Y273" s="167"/>
      <c r="Z273" s="167"/>
      <c r="AA273" s="167"/>
      <c r="AB273" s="1098"/>
      <c r="AC273" s="167"/>
      <c r="AD273" s="1098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7"/>
      <c r="BQ273" s="167"/>
      <c r="BR273" s="167"/>
      <c r="BS273" s="167"/>
      <c r="BT273" s="167"/>
      <c r="BU273" s="167"/>
      <c r="BV273" s="167"/>
      <c r="BW273" s="167"/>
    </row>
    <row r="274" spans="5:75">
      <c r="E274" s="167"/>
      <c r="F274" s="167"/>
      <c r="G274" s="167"/>
      <c r="H274" s="167"/>
      <c r="I274" s="167"/>
      <c r="J274" s="167"/>
      <c r="O274" s="9"/>
      <c r="P274" s="9"/>
      <c r="Q274" s="9"/>
      <c r="R274" s="9"/>
      <c r="S274" s="9"/>
      <c r="T274" s="9"/>
      <c r="V274" s="167"/>
      <c r="W274" s="167"/>
      <c r="X274" s="167"/>
      <c r="Y274" s="167"/>
      <c r="Z274" s="167"/>
      <c r="AA274" s="167"/>
      <c r="AB274" s="1098"/>
      <c r="AC274" s="167"/>
      <c r="AD274" s="1098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7"/>
      <c r="BQ274" s="167"/>
      <c r="BR274" s="167"/>
      <c r="BS274" s="167"/>
      <c r="BT274" s="167"/>
      <c r="BU274" s="167"/>
      <c r="BV274" s="167"/>
      <c r="BW274" s="167"/>
    </row>
    <row r="275" spans="5:75">
      <c r="E275" s="167"/>
      <c r="F275" s="167"/>
      <c r="G275" s="167"/>
      <c r="H275" s="167"/>
      <c r="I275" s="167"/>
      <c r="J275" s="167"/>
      <c r="O275" s="9"/>
      <c r="P275" s="9"/>
      <c r="Q275" s="9"/>
      <c r="R275" s="9"/>
      <c r="S275" s="9"/>
      <c r="T275" s="9"/>
      <c r="V275" s="167"/>
      <c r="W275" s="167"/>
      <c r="X275" s="167"/>
      <c r="Y275" s="167"/>
      <c r="Z275" s="167"/>
      <c r="AA275" s="167"/>
      <c r="AB275" s="1098"/>
      <c r="AC275" s="167"/>
      <c r="AD275" s="1098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7"/>
      <c r="BQ275" s="167"/>
      <c r="BR275" s="167"/>
      <c r="BS275" s="167"/>
      <c r="BT275" s="167"/>
      <c r="BU275" s="167"/>
      <c r="BV275" s="167"/>
      <c r="BW275" s="167"/>
    </row>
    <row r="276" spans="5:75">
      <c r="E276" s="167"/>
      <c r="F276" s="167"/>
      <c r="G276" s="167"/>
      <c r="H276" s="167"/>
      <c r="I276" s="167"/>
      <c r="J276" s="167"/>
      <c r="O276" s="9"/>
      <c r="P276" s="9"/>
      <c r="Q276" s="9"/>
      <c r="R276" s="9"/>
      <c r="S276" s="9"/>
      <c r="T276" s="9"/>
      <c r="V276" s="167"/>
      <c r="W276" s="167"/>
      <c r="X276" s="167"/>
      <c r="Y276" s="167"/>
      <c r="Z276" s="167"/>
      <c r="AA276" s="167"/>
      <c r="AB276" s="1098"/>
      <c r="AC276" s="167"/>
      <c r="AD276" s="1098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7"/>
      <c r="BQ276" s="167"/>
      <c r="BR276" s="167"/>
      <c r="BS276" s="167"/>
      <c r="BT276" s="167"/>
      <c r="BU276" s="167"/>
      <c r="BV276" s="167"/>
      <c r="BW276" s="167"/>
    </row>
    <row r="277" spans="5:75">
      <c r="E277" s="167"/>
      <c r="F277" s="167"/>
      <c r="G277" s="167"/>
      <c r="H277" s="167"/>
      <c r="I277" s="167"/>
      <c r="J277" s="167"/>
      <c r="O277" s="9"/>
      <c r="P277" s="9"/>
      <c r="Q277" s="9"/>
      <c r="R277" s="9"/>
      <c r="S277" s="9"/>
      <c r="T277" s="9"/>
      <c r="V277" s="167"/>
      <c r="W277" s="167"/>
      <c r="X277" s="167"/>
      <c r="Y277" s="167"/>
      <c r="Z277" s="167"/>
      <c r="AA277" s="167"/>
      <c r="AB277" s="1098"/>
      <c r="AC277" s="167"/>
      <c r="AD277" s="1098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7"/>
      <c r="BQ277" s="167"/>
      <c r="BR277" s="167"/>
      <c r="BS277" s="167"/>
      <c r="BT277" s="167"/>
      <c r="BU277" s="167"/>
      <c r="BV277" s="167"/>
      <c r="BW277" s="167"/>
    </row>
    <row r="278" spans="5:75">
      <c r="E278" s="167"/>
      <c r="F278" s="167"/>
      <c r="G278" s="167"/>
      <c r="H278" s="167"/>
      <c r="I278" s="167"/>
      <c r="J278" s="167"/>
      <c r="O278" s="9"/>
      <c r="P278" s="9"/>
      <c r="Q278" s="9"/>
      <c r="R278" s="9"/>
      <c r="S278" s="9"/>
      <c r="T278" s="9"/>
      <c r="V278" s="167"/>
      <c r="W278" s="167"/>
      <c r="X278" s="167"/>
      <c r="Y278" s="167"/>
      <c r="Z278" s="167"/>
      <c r="AA278" s="167"/>
      <c r="AB278" s="1098"/>
      <c r="AC278" s="167"/>
      <c r="AD278" s="1098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7"/>
      <c r="BQ278" s="167"/>
      <c r="BR278" s="167"/>
      <c r="BS278" s="167"/>
      <c r="BT278" s="167"/>
      <c r="BU278" s="167"/>
      <c r="BV278" s="167"/>
      <c r="BW278" s="167"/>
    </row>
    <row r="279" spans="5:75">
      <c r="E279" s="167"/>
      <c r="F279" s="167"/>
      <c r="G279" s="167"/>
      <c r="H279" s="167"/>
      <c r="I279" s="167"/>
      <c r="J279" s="167"/>
      <c r="O279" s="9"/>
      <c r="P279" s="9"/>
      <c r="Q279" s="9"/>
      <c r="R279" s="9"/>
      <c r="S279" s="9"/>
      <c r="T279" s="9"/>
      <c r="V279" s="167"/>
      <c r="W279" s="167"/>
      <c r="X279" s="167"/>
      <c r="Y279" s="167"/>
      <c r="Z279" s="167"/>
      <c r="AA279" s="167"/>
      <c r="AB279" s="1098"/>
      <c r="AC279" s="167"/>
      <c r="AD279" s="1098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7"/>
      <c r="BQ279" s="167"/>
      <c r="BR279" s="167"/>
      <c r="BS279" s="167"/>
      <c r="BT279" s="167"/>
      <c r="BU279" s="167"/>
      <c r="BV279" s="167"/>
      <c r="BW279" s="167"/>
    </row>
    <row r="280" spans="5:75">
      <c r="E280" s="167"/>
      <c r="F280" s="167"/>
      <c r="G280" s="167"/>
      <c r="H280" s="167"/>
      <c r="I280" s="167"/>
      <c r="J280" s="167"/>
      <c r="O280" s="9"/>
      <c r="P280" s="9"/>
      <c r="Q280" s="9"/>
      <c r="R280" s="9"/>
      <c r="S280" s="9"/>
      <c r="T280" s="9"/>
      <c r="V280" s="167"/>
      <c r="W280" s="167"/>
      <c r="X280" s="167"/>
      <c r="Y280" s="167"/>
      <c r="Z280" s="167"/>
      <c r="AA280" s="167"/>
      <c r="AB280" s="1098"/>
      <c r="AC280" s="167"/>
      <c r="AD280" s="1098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7"/>
      <c r="BQ280" s="167"/>
      <c r="BR280" s="167"/>
      <c r="BS280" s="167"/>
      <c r="BT280" s="167"/>
      <c r="BU280" s="167"/>
      <c r="BV280" s="167"/>
      <c r="BW280" s="167"/>
    </row>
    <row r="281" spans="5:75">
      <c r="E281" s="167"/>
      <c r="F281" s="167"/>
      <c r="G281" s="167"/>
      <c r="H281" s="167"/>
      <c r="I281" s="167"/>
      <c r="J281" s="167"/>
      <c r="O281" s="9"/>
      <c r="P281" s="9"/>
      <c r="Q281" s="9"/>
      <c r="R281" s="9"/>
      <c r="S281" s="9"/>
      <c r="T281" s="9"/>
      <c r="V281" s="167"/>
      <c r="W281" s="167"/>
      <c r="X281" s="167"/>
      <c r="Y281" s="167"/>
      <c r="Z281" s="167"/>
      <c r="AA281" s="167"/>
      <c r="AB281" s="1098"/>
      <c r="AC281" s="167"/>
      <c r="AD281" s="1098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7"/>
      <c r="BQ281" s="167"/>
      <c r="BR281" s="167"/>
      <c r="BS281" s="167"/>
      <c r="BT281" s="167"/>
      <c r="BU281" s="167"/>
      <c r="BV281" s="167"/>
      <c r="BW281" s="167"/>
    </row>
    <row r="282" spans="5:75">
      <c r="E282" s="167"/>
      <c r="F282" s="167"/>
      <c r="G282" s="167"/>
      <c r="H282" s="167"/>
      <c r="I282" s="167"/>
      <c r="J282" s="167"/>
      <c r="O282" s="9"/>
      <c r="P282" s="9"/>
      <c r="Q282" s="9"/>
      <c r="R282" s="9"/>
      <c r="S282" s="9"/>
      <c r="T282" s="9"/>
      <c r="V282" s="167"/>
      <c r="W282" s="167"/>
      <c r="X282" s="167"/>
      <c r="Y282" s="167"/>
      <c r="Z282" s="167"/>
      <c r="AA282" s="167"/>
      <c r="AB282" s="1098"/>
      <c r="AC282" s="167"/>
      <c r="AD282" s="1098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7"/>
      <c r="BQ282" s="167"/>
      <c r="BR282" s="167"/>
      <c r="BS282" s="167"/>
      <c r="BT282" s="167"/>
      <c r="BU282" s="167"/>
      <c r="BV282" s="167"/>
      <c r="BW282" s="167"/>
    </row>
    <row r="283" spans="5:75">
      <c r="E283" s="167"/>
      <c r="F283" s="167"/>
      <c r="G283" s="167"/>
      <c r="H283" s="167"/>
      <c r="I283" s="167"/>
      <c r="J283" s="167"/>
      <c r="O283" s="9"/>
      <c r="P283" s="9"/>
      <c r="Q283" s="9"/>
      <c r="R283" s="9"/>
      <c r="S283" s="9"/>
      <c r="T283" s="9"/>
      <c r="V283" s="167"/>
      <c r="W283" s="167"/>
      <c r="X283" s="167"/>
      <c r="Y283" s="167"/>
      <c r="Z283" s="167"/>
      <c r="AA283" s="167"/>
      <c r="AB283" s="1098"/>
      <c r="AC283" s="167"/>
      <c r="AD283" s="1098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7"/>
      <c r="BQ283" s="167"/>
      <c r="BR283" s="167"/>
      <c r="BS283" s="167"/>
      <c r="BT283" s="167"/>
      <c r="BU283" s="167"/>
      <c r="BV283" s="167"/>
      <c r="BW283" s="167"/>
    </row>
    <row r="284" spans="5:75">
      <c r="E284" s="167"/>
      <c r="F284" s="167"/>
      <c r="G284" s="167"/>
      <c r="H284" s="167"/>
      <c r="I284" s="167"/>
      <c r="J284" s="167"/>
      <c r="O284" s="9"/>
      <c r="P284" s="9"/>
      <c r="Q284" s="9"/>
      <c r="R284" s="9"/>
      <c r="S284" s="9"/>
      <c r="T284" s="9"/>
      <c r="V284" s="167"/>
      <c r="W284" s="167"/>
      <c r="X284" s="167"/>
      <c r="Y284" s="167"/>
      <c r="Z284" s="167"/>
      <c r="AA284" s="167"/>
      <c r="AB284" s="1098"/>
      <c r="AC284" s="167"/>
      <c r="AD284" s="1098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7"/>
      <c r="BQ284" s="167"/>
      <c r="BR284" s="167"/>
      <c r="BS284" s="167"/>
      <c r="BT284" s="167"/>
      <c r="BU284" s="167"/>
      <c r="BV284" s="167"/>
      <c r="BW284" s="167"/>
    </row>
    <row r="285" spans="5:75">
      <c r="E285" s="167"/>
      <c r="F285" s="167"/>
      <c r="G285" s="167"/>
      <c r="H285" s="167"/>
      <c r="I285" s="167"/>
      <c r="J285" s="167"/>
      <c r="O285" s="9"/>
      <c r="P285" s="9"/>
      <c r="Q285" s="9"/>
      <c r="R285" s="9"/>
      <c r="S285" s="9"/>
      <c r="T285" s="9"/>
      <c r="V285" s="167"/>
      <c r="W285" s="167"/>
      <c r="X285" s="167"/>
      <c r="Y285" s="167"/>
      <c r="Z285" s="167"/>
      <c r="AA285" s="167"/>
      <c r="AB285" s="1098"/>
      <c r="AC285" s="167"/>
      <c r="AD285" s="1098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7"/>
      <c r="BQ285" s="167"/>
      <c r="BR285" s="167"/>
      <c r="BS285" s="167"/>
      <c r="BT285" s="167"/>
      <c r="BU285" s="167"/>
      <c r="BV285" s="167"/>
      <c r="BW285" s="167"/>
    </row>
    <row r="286" spans="5:75">
      <c r="E286" s="167"/>
      <c r="F286" s="167"/>
      <c r="G286" s="167"/>
      <c r="H286" s="167"/>
      <c r="I286" s="167"/>
      <c r="J286" s="167"/>
      <c r="O286" s="9"/>
      <c r="P286" s="9"/>
      <c r="Q286" s="9"/>
      <c r="R286" s="9"/>
      <c r="S286" s="9"/>
      <c r="T286" s="9"/>
      <c r="V286" s="167"/>
      <c r="W286" s="167"/>
      <c r="X286" s="167"/>
      <c r="Y286" s="167"/>
      <c r="Z286" s="167"/>
      <c r="AA286" s="167"/>
      <c r="AB286" s="1098"/>
      <c r="AC286" s="167"/>
      <c r="AD286" s="1098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7"/>
      <c r="BQ286" s="167"/>
      <c r="BR286" s="167"/>
      <c r="BS286" s="167"/>
      <c r="BT286" s="167"/>
      <c r="BU286" s="167"/>
      <c r="BV286" s="167"/>
      <c r="BW286" s="167"/>
    </row>
    <row r="287" spans="5:75">
      <c r="E287" s="167"/>
      <c r="F287" s="167"/>
      <c r="G287" s="167"/>
      <c r="H287" s="167"/>
      <c r="I287" s="167"/>
      <c r="J287" s="167"/>
      <c r="O287" s="9"/>
      <c r="P287" s="9"/>
      <c r="Q287" s="9"/>
      <c r="R287" s="9"/>
      <c r="S287" s="9"/>
      <c r="T287" s="9"/>
      <c r="V287" s="167"/>
      <c r="W287" s="167"/>
      <c r="X287" s="167"/>
      <c r="Y287" s="167"/>
      <c r="Z287" s="167"/>
      <c r="AA287" s="167"/>
      <c r="AB287" s="1098"/>
      <c r="AC287" s="167"/>
      <c r="AD287" s="1098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7"/>
      <c r="BQ287" s="167"/>
      <c r="BR287" s="167"/>
      <c r="BS287" s="167"/>
      <c r="BT287" s="167"/>
      <c r="BU287" s="167"/>
      <c r="BV287" s="167"/>
      <c r="BW287" s="167"/>
    </row>
    <row r="288" spans="5:75">
      <c r="E288" s="167"/>
      <c r="F288" s="167"/>
      <c r="G288" s="167"/>
      <c r="H288" s="167"/>
      <c r="I288" s="167"/>
      <c r="J288" s="167"/>
      <c r="O288" s="9"/>
      <c r="P288" s="9"/>
      <c r="Q288" s="9"/>
      <c r="R288" s="9"/>
      <c r="S288" s="9"/>
      <c r="T288" s="9"/>
      <c r="V288" s="167"/>
      <c r="W288" s="167"/>
      <c r="X288" s="167"/>
      <c r="Y288" s="167"/>
      <c r="Z288" s="167"/>
      <c r="AA288" s="167"/>
      <c r="AB288" s="1098"/>
      <c r="AC288" s="167"/>
      <c r="AD288" s="1098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7"/>
      <c r="BQ288" s="167"/>
      <c r="BR288" s="167"/>
      <c r="BS288" s="167"/>
      <c r="BT288" s="167"/>
      <c r="BU288" s="167"/>
      <c r="BV288" s="167"/>
      <c r="BW288" s="167"/>
    </row>
    <row r="289" spans="5:75">
      <c r="E289" s="167"/>
      <c r="F289" s="167"/>
      <c r="G289" s="167"/>
      <c r="H289" s="167"/>
      <c r="I289" s="167"/>
      <c r="J289" s="167"/>
      <c r="O289" s="9"/>
      <c r="P289" s="9"/>
      <c r="Q289" s="9"/>
      <c r="R289" s="9"/>
      <c r="S289" s="9"/>
      <c r="T289" s="9"/>
      <c r="V289" s="167"/>
      <c r="W289" s="167"/>
      <c r="X289" s="167"/>
      <c r="Y289" s="167"/>
      <c r="Z289" s="167"/>
      <c r="AA289" s="167"/>
      <c r="AB289" s="1098"/>
      <c r="AC289" s="167"/>
      <c r="AD289" s="1098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7"/>
      <c r="BQ289" s="167"/>
      <c r="BR289" s="167"/>
      <c r="BS289" s="167"/>
      <c r="BT289" s="167"/>
      <c r="BU289" s="167"/>
      <c r="BV289" s="167"/>
      <c r="BW289" s="167"/>
    </row>
    <row r="290" spans="5:75">
      <c r="E290" s="167"/>
      <c r="F290" s="167"/>
      <c r="G290" s="167"/>
      <c r="H290" s="167"/>
      <c r="I290" s="167"/>
      <c r="J290" s="167"/>
      <c r="O290" s="9"/>
      <c r="P290" s="9"/>
      <c r="Q290" s="9"/>
      <c r="R290" s="9"/>
      <c r="S290" s="9"/>
      <c r="T290" s="9"/>
      <c r="V290" s="167"/>
      <c r="W290" s="167"/>
      <c r="X290" s="167"/>
      <c r="Y290" s="167"/>
      <c r="Z290" s="167"/>
      <c r="AA290" s="167"/>
      <c r="AB290" s="1098"/>
      <c r="AC290" s="167"/>
      <c r="AD290" s="1098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7"/>
      <c r="BQ290" s="167"/>
      <c r="BR290" s="167"/>
      <c r="BS290" s="167"/>
      <c r="BT290" s="167"/>
      <c r="BU290" s="167"/>
      <c r="BV290" s="167"/>
      <c r="BW290" s="167"/>
    </row>
    <row r="291" spans="5:75">
      <c r="E291" s="167"/>
      <c r="F291" s="167"/>
      <c r="G291" s="167"/>
      <c r="H291" s="167"/>
      <c r="I291" s="167"/>
      <c r="J291" s="167"/>
      <c r="O291" s="9"/>
      <c r="P291" s="9"/>
      <c r="Q291" s="9"/>
      <c r="V291" s="167"/>
      <c r="W291" s="167"/>
      <c r="X291" s="167"/>
      <c r="Y291" s="167"/>
      <c r="Z291" s="167"/>
      <c r="AA291" s="167"/>
      <c r="AB291" s="1098"/>
      <c r="AC291" s="167"/>
      <c r="AD291" s="1098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7"/>
      <c r="BQ291" s="167"/>
      <c r="BR291" s="167"/>
      <c r="BS291" s="167"/>
      <c r="BT291" s="167"/>
      <c r="BU291" s="167"/>
      <c r="BV291" s="167"/>
      <c r="BW291" s="167"/>
    </row>
    <row r="292" spans="5:75">
      <c r="E292" s="167"/>
      <c r="F292" s="167"/>
      <c r="G292" s="167"/>
      <c r="H292" s="167"/>
      <c r="I292" s="167"/>
      <c r="J292" s="167"/>
      <c r="O292" s="9"/>
      <c r="P292" s="9"/>
      <c r="Q292" s="9"/>
      <c r="V292" s="167"/>
      <c r="W292" s="167"/>
      <c r="X292" s="167"/>
      <c r="Y292" s="167"/>
      <c r="Z292" s="167"/>
      <c r="AA292" s="167"/>
      <c r="AB292" s="1098"/>
      <c r="AC292" s="167"/>
      <c r="AD292" s="1098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7"/>
      <c r="BQ292" s="167"/>
      <c r="BR292" s="167"/>
      <c r="BS292" s="167"/>
      <c r="BT292" s="167"/>
      <c r="BU292" s="167"/>
      <c r="BV292" s="167"/>
      <c r="BW292" s="167"/>
    </row>
    <row r="293" spans="5:75">
      <c r="E293" s="167"/>
      <c r="F293" s="167"/>
      <c r="G293" s="167"/>
      <c r="H293" s="167"/>
      <c r="I293" s="167"/>
      <c r="J293" s="167"/>
      <c r="O293" s="9"/>
      <c r="P293" s="9"/>
      <c r="Q293" s="9"/>
      <c r="V293" s="167"/>
      <c r="W293" s="167"/>
      <c r="X293" s="167"/>
      <c r="Y293" s="167"/>
      <c r="Z293" s="167"/>
      <c r="AA293" s="167"/>
      <c r="AB293" s="1098"/>
      <c r="AC293" s="167"/>
      <c r="AD293" s="1098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7"/>
      <c r="BQ293" s="167"/>
      <c r="BR293" s="167"/>
      <c r="BS293" s="167"/>
      <c r="BT293" s="167"/>
      <c r="BU293" s="167"/>
      <c r="BV293" s="167"/>
      <c r="BW293" s="167"/>
    </row>
    <row r="294" spans="5:75">
      <c r="E294" s="167"/>
      <c r="F294" s="167"/>
      <c r="G294" s="167"/>
      <c r="H294" s="167"/>
      <c r="I294" s="167"/>
      <c r="J294" s="167"/>
      <c r="O294" s="9"/>
      <c r="P294" s="9"/>
      <c r="Q294" s="9"/>
      <c r="V294" s="167"/>
      <c r="W294" s="167"/>
      <c r="X294" s="167"/>
      <c r="Y294" s="167"/>
      <c r="Z294" s="167"/>
      <c r="AA294" s="167"/>
      <c r="AB294" s="1098"/>
      <c r="AC294" s="167"/>
      <c r="AD294" s="1098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7"/>
      <c r="BQ294" s="167"/>
      <c r="BR294" s="167"/>
      <c r="BS294" s="167"/>
      <c r="BT294" s="167"/>
      <c r="BU294" s="167"/>
      <c r="BV294" s="167"/>
      <c r="BW294" s="167"/>
    </row>
    <row r="295" spans="5:75">
      <c r="E295" s="167"/>
      <c r="F295" s="167"/>
      <c r="G295" s="167"/>
      <c r="H295" s="167"/>
      <c r="I295" s="167"/>
      <c r="J295" s="167"/>
      <c r="O295" s="9"/>
      <c r="P295" s="9"/>
      <c r="Q295" s="9"/>
      <c r="V295" s="167"/>
      <c r="W295" s="167"/>
      <c r="X295" s="167"/>
      <c r="Y295" s="167"/>
      <c r="Z295" s="167"/>
      <c r="AA295" s="167"/>
      <c r="AB295" s="1098"/>
      <c r="AC295" s="167"/>
      <c r="AD295" s="1098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7"/>
      <c r="BQ295" s="167"/>
      <c r="BR295" s="167"/>
      <c r="BS295" s="167"/>
      <c r="BT295" s="167"/>
      <c r="BU295" s="167"/>
      <c r="BV295" s="167"/>
      <c r="BW295" s="167"/>
    </row>
    <row r="296" spans="5:75">
      <c r="E296" s="167"/>
      <c r="F296" s="167"/>
      <c r="G296" s="167"/>
      <c r="H296" s="167"/>
      <c r="I296" s="167"/>
      <c r="J296" s="167"/>
      <c r="O296" s="9"/>
      <c r="P296" s="9"/>
      <c r="Q296" s="9"/>
      <c r="V296" s="167"/>
      <c r="W296" s="167"/>
      <c r="X296" s="167"/>
      <c r="Y296" s="167"/>
      <c r="Z296" s="167"/>
      <c r="AA296" s="167"/>
      <c r="AB296" s="1098"/>
      <c r="AC296" s="167"/>
      <c r="AD296" s="1098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7"/>
      <c r="BQ296" s="167"/>
      <c r="BR296" s="167"/>
      <c r="BS296" s="167"/>
      <c r="BT296" s="167"/>
      <c r="BU296" s="167"/>
      <c r="BV296" s="167"/>
      <c r="BW296" s="167"/>
    </row>
    <row r="297" spans="5:75">
      <c r="E297" s="167"/>
      <c r="F297" s="167"/>
      <c r="G297" s="167"/>
      <c r="H297" s="167"/>
      <c r="I297" s="167"/>
      <c r="J297" s="167"/>
      <c r="O297" s="9"/>
      <c r="P297" s="9"/>
      <c r="Q297" s="9"/>
      <c r="V297" s="167"/>
      <c r="W297" s="167"/>
      <c r="X297" s="167"/>
      <c r="Y297" s="167"/>
      <c r="Z297" s="167"/>
      <c r="AA297" s="167"/>
      <c r="AB297" s="1098"/>
      <c r="AC297" s="167"/>
      <c r="AD297" s="1098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7"/>
      <c r="BQ297" s="167"/>
      <c r="BR297" s="167"/>
      <c r="BS297" s="167"/>
      <c r="BT297" s="167"/>
      <c r="BU297" s="167"/>
      <c r="BV297" s="167"/>
      <c r="BW297" s="167"/>
    </row>
    <row r="298" spans="5:75">
      <c r="E298" s="167"/>
      <c r="F298" s="167"/>
      <c r="G298" s="167"/>
      <c r="H298" s="167"/>
      <c r="I298" s="167"/>
      <c r="J298" s="167"/>
      <c r="O298" s="9"/>
      <c r="P298" s="9"/>
      <c r="Q298" s="9"/>
      <c r="V298" s="167"/>
      <c r="W298" s="167"/>
      <c r="X298" s="167"/>
      <c r="Y298" s="167"/>
      <c r="Z298" s="167"/>
      <c r="AA298" s="167"/>
      <c r="AB298" s="1098"/>
      <c r="AC298" s="167"/>
      <c r="AD298" s="1098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7"/>
      <c r="BQ298" s="167"/>
      <c r="BR298" s="167"/>
      <c r="BS298" s="167"/>
      <c r="BT298" s="167"/>
      <c r="BU298" s="167"/>
      <c r="BV298" s="167"/>
      <c r="BW298" s="167"/>
    </row>
    <row r="299" spans="5:75">
      <c r="E299" s="167"/>
      <c r="F299" s="167"/>
      <c r="G299" s="167"/>
      <c r="H299" s="167"/>
      <c r="I299" s="167"/>
      <c r="J299" s="167"/>
      <c r="O299" s="9"/>
      <c r="P299" s="9"/>
      <c r="Q299" s="9"/>
      <c r="V299" s="167"/>
      <c r="W299" s="167"/>
      <c r="X299" s="167"/>
      <c r="Y299" s="167"/>
      <c r="Z299" s="167"/>
      <c r="AA299" s="167"/>
      <c r="AB299" s="1098"/>
      <c r="AC299" s="167"/>
      <c r="AD299" s="1098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7"/>
      <c r="BQ299" s="167"/>
      <c r="BR299" s="167"/>
      <c r="BS299" s="167"/>
      <c r="BT299" s="167"/>
      <c r="BU299" s="167"/>
      <c r="BV299" s="167"/>
      <c r="BW299" s="167"/>
    </row>
    <row r="300" spans="5:75">
      <c r="E300" s="167"/>
      <c r="F300" s="167"/>
      <c r="G300" s="167"/>
      <c r="H300" s="167"/>
      <c r="I300" s="167"/>
      <c r="J300" s="167"/>
      <c r="O300" s="9"/>
      <c r="P300" s="9"/>
      <c r="Q300" s="9"/>
      <c r="V300" s="167"/>
      <c r="W300" s="167"/>
      <c r="X300" s="167"/>
      <c r="Y300" s="167"/>
      <c r="Z300" s="167"/>
      <c r="AA300" s="167"/>
      <c r="AB300" s="1098"/>
      <c r="AC300" s="167"/>
      <c r="AD300" s="1098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7"/>
      <c r="BQ300" s="167"/>
      <c r="BR300" s="167"/>
      <c r="BS300" s="167"/>
      <c r="BT300" s="167"/>
      <c r="BU300" s="167"/>
      <c r="BV300" s="167"/>
      <c r="BW300" s="167"/>
    </row>
    <row r="301" spans="5:75">
      <c r="E301" s="167"/>
      <c r="F301" s="167"/>
      <c r="G301" s="167"/>
      <c r="H301" s="167"/>
      <c r="I301" s="167"/>
      <c r="J301" s="167"/>
      <c r="O301" s="9"/>
      <c r="P301" s="9"/>
      <c r="Q301" s="9"/>
      <c r="V301" s="167"/>
      <c r="W301" s="167"/>
      <c r="X301" s="167"/>
      <c r="Y301" s="167"/>
      <c r="Z301" s="167"/>
      <c r="AA301" s="167"/>
      <c r="AB301" s="1098"/>
      <c r="AC301" s="167"/>
      <c r="AD301" s="1098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7"/>
      <c r="BQ301" s="167"/>
      <c r="BR301" s="167"/>
      <c r="BS301" s="167"/>
      <c r="BT301" s="167"/>
      <c r="BU301" s="167"/>
      <c r="BV301" s="167"/>
      <c r="BW301" s="167"/>
    </row>
    <row r="302" spans="5:75">
      <c r="E302" s="167"/>
      <c r="F302" s="167"/>
      <c r="G302" s="167"/>
      <c r="H302" s="167"/>
      <c r="I302" s="167"/>
      <c r="J302" s="167"/>
      <c r="O302" s="9"/>
      <c r="P302" s="9"/>
      <c r="Q302" s="9"/>
      <c r="V302" s="167"/>
      <c r="W302" s="167"/>
      <c r="X302" s="167"/>
      <c r="Y302" s="167"/>
      <c r="Z302" s="167"/>
      <c r="AA302" s="167"/>
      <c r="AB302" s="1098"/>
      <c r="AC302" s="167"/>
      <c r="AD302" s="1098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7"/>
      <c r="BQ302" s="167"/>
      <c r="BR302" s="167"/>
      <c r="BS302" s="167"/>
      <c r="BT302" s="167"/>
      <c r="BU302" s="167"/>
      <c r="BV302" s="167"/>
      <c r="BW302" s="167"/>
    </row>
    <row r="303" spans="5:75">
      <c r="E303" s="167"/>
      <c r="F303" s="167"/>
      <c r="G303" s="167"/>
      <c r="H303" s="167"/>
      <c r="I303" s="167"/>
      <c r="J303" s="167"/>
      <c r="O303" s="9"/>
      <c r="P303" s="9"/>
      <c r="Q303" s="9"/>
      <c r="V303" s="167"/>
      <c r="W303" s="167"/>
      <c r="X303" s="167"/>
      <c r="Y303" s="167"/>
      <c r="Z303" s="167"/>
      <c r="AA303" s="167"/>
      <c r="AB303" s="1098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7"/>
      <c r="BQ303" s="167"/>
      <c r="BR303" s="167"/>
      <c r="BS303" s="167"/>
      <c r="BT303" s="167"/>
      <c r="BU303" s="167"/>
      <c r="BV303" s="167"/>
      <c r="BW303" s="167"/>
    </row>
    <row r="304" spans="5:75">
      <c r="E304" s="167"/>
      <c r="F304" s="167"/>
      <c r="G304" s="167"/>
      <c r="H304" s="167"/>
      <c r="I304" s="167"/>
      <c r="J304" s="167"/>
      <c r="O304" s="9"/>
      <c r="P304" s="9"/>
      <c r="Q304" s="9"/>
      <c r="V304" s="167"/>
      <c r="W304" s="167"/>
      <c r="X304" s="167"/>
      <c r="Y304" s="167"/>
      <c r="Z304" s="167"/>
      <c r="AA304" s="167"/>
      <c r="AB304" s="1098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7"/>
      <c r="BQ304" s="167"/>
      <c r="BR304" s="167"/>
      <c r="BS304" s="167"/>
      <c r="BT304" s="167"/>
      <c r="BU304" s="167"/>
      <c r="BV304" s="167"/>
      <c r="BW304" s="167"/>
    </row>
    <row r="305" spans="5:75">
      <c r="E305" s="167"/>
      <c r="F305" s="167"/>
      <c r="G305" s="167"/>
      <c r="H305" s="167"/>
      <c r="I305" s="167"/>
      <c r="J305" s="167"/>
      <c r="O305" s="9"/>
      <c r="P305" s="9"/>
      <c r="Q305" s="9"/>
      <c r="V305" s="167"/>
      <c r="W305" s="167"/>
      <c r="X305" s="167"/>
      <c r="Y305" s="167"/>
      <c r="Z305" s="167"/>
      <c r="AA305" s="167"/>
      <c r="AB305" s="1098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7"/>
      <c r="BQ305" s="167"/>
      <c r="BR305" s="167"/>
      <c r="BS305" s="167"/>
      <c r="BT305" s="167"/>
      <c r="BU305" s="167"/>
      <c r="BV305" s="167"/>
      <c r="BW305" s="167"/>
    </row>
    <row r="306" spans="5:75">
      <c r="E306" s="167"/>
      <c r="F306" s="167"/>
      <c r="G306" s="167"/>
      <c r="H306" s="167"/>
      <c r="I306" s="167"/>
      <c r="J306" s="167"/>
      <c r="O306" s="9"/>
      <c r="P306" s="9"/>
      <c r="Q306" s="9"/>
      <c r="V306" s="167"/>
      <c r="W306" s="167"/>
      <c r="X306" s="167"/>
      <c r="Y306" s="167"/>
      <c r="Z306" s="167"/>
      <c r="AA306" s="167"/>
      <c r="AB306" s="1098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7"/>
      <c r="BQ306" s="167"/>
      <c r="BR306" s="167"/>
      <c r="BS306" s="167"/>
      <c r="BT306" s="167"/>
      <c r="BU306" s="167"/>
      <c r="BV306" s="167"/>
      <c r="BW306" s="167"/>
    </row>
    <row r="307" spans="5:75">
      <c r="E307" s="167"/>
      <c r="F307" s="167"/>
      <c r="G307" s="167"/>
      <c r="H307" s="167"/>
      <c r="I307" s="167"/>
      <c r="J307" s="167"/>
      <c r="O307" s="9"/>
      <c r="P307" s="9"/>
      <c r="Q307" s="9"/>
      <c r="V307" s="167"/>
      <c r="W307" s="167"/>
      <c r="X307" s="167"/>
      <c r="Y307" s="167"/>
      <c r="Z307" s="167"/>
      <c r="AA307" s="167"/>
      <c r="AB307" s="1098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7"/>
      <c r="BQ307" s="167"/>
      <c r="BR307" s="167"/>
      <c r="BS307" s="167"/>
      <c r="BT307" s="167"/>
      <c r="BU307" s="167"/>
      <c r="BV307" s="167"/>
      <c r="BW307" s="167"/>
    </row>
    <row r="308" spans="5:75">
      <c r="E308" s="167"/>
      <c r="F308" s="167"/>
      <c r="G308" s="167"/>
      <c r="H308" s="167"/>
      <c r="I308" s="167"/>
      <c r="J308" s="167"/>
      <c r="O308" s="9"/>
      <c r="P308" s="9"/>
      <c r="Q308" s="9"/>
      <c r="V308" s="167"/>
      <c r="W308" s="167"/>
      <c r="X308" s="167"/>
      <c r="Y308" s="167"/>
      <c r="Z308" s="167"/>
      <c r="AA308" s="167"/>
      <c r="AB308" s="1098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7"/>
      <c r="BQ308" s="167"/>
      <c r="BR308" s="167"/>
      <c r="BS308" s="167"/>
      <c r="BT308" s="167"/>
      <c r="BU308" s="167"/>
      <c r="BV308" s="167"/>
      <c r="BW308" s="167"/>
    </row>
    <row r="309" spans="5:75">
      <c r="E309" s="167"/>
      <c r="F309" s="167"/>
      <c r="G309" s="167"/>
      <c r="H309" s="167"/>
      <c r="I309" s="167"/>
      <c r="J309" s="167"/>
      <c r="O309" s="9"/>
      <c r="P309" s="9"/>
      <c r="Q309" s="9"/>
      <c r="V309" s="167"/>
      <c r="W309" s="167"/>
      <c r="X309" s="167"/>
      <c r="Y309" s="167"/>
      <c r="Z309" s="167"/>
      <c r="AA309" s="167"/>
      <c r="AB309" s="1098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7"/>
      <c r="BQ309" s="167"/>
      <c r="BR309" s="167"/>
      <c r="BS309" s="167"/>
      <c r="BT309" s="167"/>
      <c r="BU309" s="167"/>
      <c r="BV309" s="167"/>
      <c r="BW309" s="167"/>
    </row>
    <row r="310" spans="5:75">
      <c r="E310" s="167"/>
      <c r="F310" s="167"/>
      <c r="G310" s="167"/>
      <c r="H310" s="167"/>
      <c r="I310" s="167"/>
      <c r="J310" s="167"/>
      <c r="O310" s="9"/>
      <c r="P310" s="9"/>
      <c r="Q310" s="9"/>
      <c r="V310" s="167"/>
      <c r="W310" s="167"/>
      <c r="X310" s="167"/>
      <c r="Y310" s="167"/>
      <c r="Z310" s="167"/>
      <c r="AA310" s="167"/>
      <c r="AB310" s="1098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7"/>
      <c r="BQ310" s="167"/>
      <c r="BR310" s="167"/>
      <c r="BS310" s="167"/>
      <c r="BT310" s="167"/>
      <c r="BU310" s="167"/>
      <c r="BV310" s="167"/>
      <c r="BW310" s="167"/>
    </row>
    <row r="311" spans="5:75">
      <c r="E311" s="167"/>
      <c r="F311" s="167"/>
      <c r="G311" s="167"/>
      <c r="H311" s="167"/>
      <c r="I311" s="167"/>
      <c r="J311" s="167"/>
      <c r="O311" s="9"/>
      <c r="P311" s="9"/>
      <c r="Q311" s="9"/>
      <c r="V311" s="167"/>
      <c r="W311" s="167"/>
      <c r="X311" s="167"/>
      <c r="Y311" s="167"/>
      <c r="Z311" s="167"/>
      <c r="AA311" s="167"/>
      <c r="AB311" s="1098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7"/>
      <c r="BQ311" s="167"/>
      <c r="BR311" s="167"/>
      <c r="BS311" s="167"/>
      <c r="BT311" s="167"/>
      <c r="BU311" s="167"/>
      <c r="BV311" s="167"/>
      <c r="BW311" s="167"/>
    </row>
    <row r="312" spans="5:75">
      <c r="E312" s="167"/>
      <c r="F312" s="167"/>
      <c r="G312" s="167"/>
      <c r="H312" s="167"/>
      <c r="I312" s="167"/>
      <c r="J312" s="167"/>
      <c r="O312" s="9"/>
      <c r="P312" s="9"/>
      <c r="Q312" s="9"/>
      <c r="V312" s="167"/>
      <c r="W312" s="167"/>
      <c r="X312" s="167"/>
      <c r="Y312" s="167"/>
      <c r="Z312" s="167"/>
      <c r="AA312" s="167"/>
      <c r="AB312" s="1098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7"/>
      <c r="BQ312" s="167"/>
      <c r="BR312" s="167"/>
      <c r="BS312" s="167"/>
      <c r="BT312" s="167"/>
      <c r="BU312" s="167"/>
      <c r="BV312" s="167"/>
      <c r="BW312" s="167"/>
    </row>
    <row r="313" spans="5:75">
      <c r="E313" s="167"/>
      <c r="F313" s="167"/>
      <c r="G313" s="167"/>
      <c r="H313" s="167"/>
      <c r="I313" s="167"/>
      <c r="J313" s="167"/>
      <c r="O313" s="9"/>
      <c r="P313" s="9"/>
      <c r="Q313" s="9"/>
      <c r="V313" s="167"/>
      <c r="W313" s="167"/>
      <c r="X313" s="167"/>
      <c r="Y313" s="167"/>
      <c r="Z313" s="167"/>
      <c r="AA313" s="167"/>
      <c r="AB313" s="1098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7"/>
      <c r="BQ313" s="167"/>
      <c r="BR313" s="167"/>
      <c r="BS313" s="167"/>
      <c r="BT313" s="167"/>
      <c r="BU313" s="167"/>
      <c r="BV313" s="167"/>
      <c r="BW313" s="167"/>
    </row>
    <row r="314" spans="5:75">
      <c r="E314" s="167"/>
      <c r="F314" s="167"/>
      <c r="G314" s="167"/>
      <c r="H314" s="167"/>
      <c r="I314" s="167"/>
      <c r="J314" s="167"/>
      <c r="O314" s="9"/>
      <c r="P314" s="9"/>
      <c r="Q314" s="9"/>
      <c r="V314" s="167"/>
      <c r="W314" s="167"/>
      <c r="X314" s="167"/>
      <c r="Y314" s="167"/>
      <c r="Z314" s="167"/>
      <c r="AA314" s="167"/>
      <c r="AB314" s="1098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7"/>
      <c r="BQ314" s="167"/>
      <c r="BR314" s="167"/>
      <c r="BS314" s="167"/>
      <c r="BT314" s="167"/>
      <c r="BU314" s="167"/>
      <c r="BV314" s="167"/>
      <c r="BW314" s="167"/>
    </row>
    <row r="315" spans="5:75">
      <c r="E315" s="167"/>
      <c r="F315" s="167"/>
      <c r="G315" s="167"/>
      <c r="H315" s="167"/>
      <c r="I315" s="167"/>
      <c r="J315" s="167"/>
      <c r="O315" s="9"/>
      <c r="P315" s="9"/>
      <c r="Q315" s="9"/>
      <c r="V315" s="167"/>
      <c r="W315" s="167"/>
      <c r="X315" s="167"/>
      <c r="Y315" s="167"/>
      <c r="Z315" s="167"/>
      <c r="AA315" s="167"/>
      <c r="AB315" s="1098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7"/>
      <c r="BQ315" s="167"/>
      <c r="BR315" s="167"/>
      <c r="BS315" s="167"/>
      <c r="BT315" s="167"/>
      <c r="BU315" s="167"/>
      <c r="BV315" s="167"/>
      <c r="BW315" s="167"/>
    </row>
    <row r="316" spans="5:75">
      <c r="E316" s="167"/>
      <c r="F316" s="167"/>
      <c r="G316" s="167"/>
      <c r="H316" s="167"/>
      <c r="I316" s="167"/>
      <c r="J316" s="167"/>
      <c r="O316" s="9"/>
      <c r="P316" s="9"/>
      <c r="Q316" s="9"/>
      <c r="V316" s="167"/>
      <c r="W316" s="167"/>
      <c r="X316" s="167"/>
      <c r="Y316" s="167"/>
      <c r="Z316" s="167"/>
      <c r="AA316" s="167"/>
      <c r="AB316" s="1098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7"/>
      <c r="BQ316" s="167"/>
      <c r="BR316" s="167"/>
      <c r="BS316" s="167"/>
      <c r="BT316" s="167"/>
      <c r="BU316" s="167"/>
      <c r="BV316" s="167"/>
      <c r="BW316" s="167"/>
    </row>
    <row r="317" spans="5:75">
      <c r="E317" s="167"/>
      <c r="F317" s="167"/>
      <c r="G317" s="167"/>
      <c r="H317" s="167"/>
      <c r="I317" s="167"/>
      <c r="J317" s="167"/>
      <c r="O317" s="9"/>
      <c r="P317" s="9"/>
      <c r="Q317" s="9"/>
      <c r="V317" s="167"/>
      <c r="W317" s="167"/>
      <c r="X317" s="167"/>
      <c r="Y317" s="167"/>
      <c r="Z317" s="167"/>
      <c r="AA317" s="167"/>
      <c r="AB317" s="1098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7"/>
      <c r="BQ317" s="167"/>
      <c r="BR317" s="167"/>
      <c r="BS317" s="167"/>
      <c r="BT317" s="167"/>
      <c r="BU317" s="167"/>
      <c r="BV317" s="167"/>
      <c r="BW317" s="167"/>
    </row>
    <row r="318" spans="5:75">
      <c r="E318" s="167"/>
      <c r="F318" s="167"/>
      <c r="G318" s="167"/>
      <c r="H318" s="167"/>
      <c r="I318" s="167"/>
      <c r="J318" s="167"/>
      <c r="O318" s="9"/>
      <c r="P318" s="9"/>
      <c r="Q318" s="9"/>
      <c r="V318" s="167"/>
      <c r="W318" s="167"/>
      <c r="X318" s="167"/>
      <c r="Y318" s="167"/>
      <c r="Z318" s="167"/>
      <c r="AA318" s="167"/>
      <c r="AB318" s="1098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7"/>
      <c r="BQ318" s="167"/>
      <c r="BR318" s="167"/>
      <c r="BS318" s="167"/>
      <c r="BT318" s="167"/>
      <c r="BU318" s="167"/>
      <c r="BV318" s="167"/>
      <c r="BW318" s="167"/>
    </row>
    <row r="319" spans="5:75">
      <c r="E319" s="167"/>
      <c r="F319" s="167"/>
      <c r="G319" s="167"/>
      <c r="H319" s="167"/>
      <c r="I319" s="167"/>
      <c r="J319" s="167"/>
      <c r="O319" s="9"/>
      <c r="P319" s="9"/>
      <c r="Q319" s="9"/>
      <c r="V319" s="167"/>
      <c r="W319" s="167"/>
      <c r="X319" s="167"/>
      <c r="Y319" s="167"/>
      <c r="Z319" s="167"/>
      <c r="AA319" s="167"/>
      <c r="AB319" s="1098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7"/>
      <c r="BQ319" s="167"/>
      <c r="BR319" s="167"/>
      <c r="BS319" s="167"/>
      <c r="BT319" s="167"/>
      <c r="BU319" s="167"/>
      <c r="BV319" s="167"/>
      <c r="BW319" s="167"/>
    </row>
    <row r="320" spans="5:75">
      <c r="E320" s="167"/>
      <c r="F320" s="167"/>
      <c r="G320" s="167"/>
      <c r="H320" s="167"/>
      <c r="I320" s="167"/>
      <c r="J320" s="167"/>
      <c r="O320" s="9"/>
      <c r="P320" s="9"/>
      <c r="Q320" s="9"/>
      <c r="V320" s="167"/>
      <c r="W320" s="167"/>
      <c r="X320" s="167"/>
      <c r="Y320" s="167"/>
      <c r="Z320" s="167"/>
      <c r="AA320" s="167"/>
      <c r="AB320" s="1098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7"/>
      <c r="BQ320" s="167"/>
      <c r="BR320" s="167"/>
      <c r="BS320" s="167"/>
      <c r="BT320" s="167"/>
      <c r="BU320" s="167"/>
      <c r="BV320" s="167"/>
      <c r="BW320" s="167"/>
    </row>
    <row r="321" spans="2:75">
      <c r="E321" s="167"/>
      <c r="F321" s="167"/>
      <c r="G321" s="167"/>
      <c r="H321" s="167"/>
      <c r="I321" s="167"/>
      <c r="J321" s="167"/>
      <c r="O321" s="9"/>
      <c r="P321" s="9"/>
      <c r="Q321" s="9"/>
      <c r="V321" s="167"/>
      <c r="W321" s="167"/>
      <c r="X321" s="167"/>
      <c r="Y321" s="167"/>
      <c r="Z321" s="167"/>
      <c r="AA321" s="167"/>
      <c r="AB321" s="1098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7"/>
      <c r="BQ321" s="167"/>
      <c r="BR321" s="167"/>
      <c r="BS321" s="167"/>
      <c r="BT321" s="167"/>
      <c r="BU321" s="167"/>
      <c r="BV321" s="167"/>
      <c r="BW321" s="167"/>
    </row>
    <row r="322" spans="2:75">
      <c r="E322" s="167"/>
      <c r="F322" s="167"/>
      <c r="G322" s="167"/>
      <c r="H322" s="167"/>
      <c r="I322" s="167"/>
      <c r="J322" s="167"/>
      <c r="O322" s="9"/>
      <c r="P322" s="9"/>
      <c r="Q322" s="9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7"/>
      <c r="BQ322" s="167"/>
      <c r="BR322" s="167"/>
      <c r="BS322" s="167"/>
      <c r="BT322" s="167"/>
      <c r="BU322" s="167"/>
      <c r="BV322" s="167"/>
      <c r="BW322" s="167"/>
    </row>
    <row r="323" spans="2:75">
      <c r="E323" s="167"/>
      <c r="F323" s="167"/>
      <c r="G323" s="167"/>
      <c r="H323" s="167"/>
      <c r="I323" s="167"/>
      <c r="J323" s="167"/>
      <c r="O323" s="9"/>
      <c r="P323" s="9"/>
      <c r="Q323" s="9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7"/>
      <c r="BQ323" s="167"/>
      <c r="BR323" s="167"/>
      <c r="BS323" s="167"/>
      <c r="BT323" s="167"/>
      <c r="BU323" s="167"/>
      <c r="BV323" s="167"/>
      <c r="BW323" s="167"/>
    </row>
    <row r="324" spans="2:75">
      <c r="B324" s="126"/>
      <c r="C324" s="213"/>
      <c r="D324" s="126"/>
      <c r="E324" s="167"/>
      <c r="F324" s="167"/>
      <c r="G324" s="167"/>
      <c r="H324" s="167"/>
      <c r="I324" s="167"/>
      <c r="J324" s="167"/>
      <c r="O324" s="9"/>
      <c r="P324" s="9"/>
      <c r="Q324" s="9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7"/>
      <c r="BQ324" s="167"/>
      <c r="BR324" s="167"/>
      <c r="BS324" s="167"/>
      <c r="BT324" s="167"/>
      <c r="BU324" s="167"/>
      <c r="BV324" s="167"/>
      <c r="BW324" s="167"/>
    </row>
    <row r="325" spans="2:75">
      <c r="B325" s="126"/>
      <c r="C325" s="213"/>
      <c r="D325" s="126"/>
      <c r="E325" s="167"/>
      <c r="F325" s="167"/>
      <c r="G325" s="167"/>
      <c r="H325" s="167"/>
      <c r="I325" s="167"/>
      <c r="J325" s="167"/>
      <c r="O325" s="9"/>
      <c r="P325" s="9"/>
      <c r="Q325" s="9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7"/>
      <c r="BQ325" s="167"/>
      <c r="BR325" s="167"/>
      <c r="BS325" s="167"/>
      <c r="BT325" s="167"/>
      <c r="BU325" s="167"/>
      <c r="BV325" s="167"/>
      <c r="BW325" s="167"/>
    </row>
    <row r="326" spans="2:75">
      <c r="B326" s="126"/>
      <c r="C326" s="213"/>
      <c r="D326" s="126"/>
      <c r="E326" s="126"/>
      <c r="F326" s="126"/>
      <c r="G326" s="126"/>
      <c r="H326" s="126"/>
      <c r="I326" s="126"/>
      <c r="J326" s="126"/>
      <c r="O326" s="9"/>
      <c r="P326" s="9"/>
      <c r="Q326" s="9"/>
    </row>
    <row r="327" spans="2:75">
      <c r="B327" s="126"/>
      <c r="C327" s="213"/>
      <c r="D327" s="126"/>
      <c r="E327" s="126"/>
      <c r="F327" s="126"/>
      <c r="G327" s="126"/>
      <c r="H327" s="126"/>
      <c r="I327" s="126"/>
      <c r="J327" s="126"/>
      <c r="O327" s="167"/>
      <c r="P327" s="185"/>
      <c r="Q327" s="167"/>
    </row>
    <row r="328" spans="2:75">
      <c r="B328" s="126"/>
      <c r="C328" s="213"/>
      <c r="D328" s="126"/>
      <c r="E328" s="126"/>
      <c r="F328" s="126"/>
      <c r="G328" s="126"/>
      <c r="H328" s="126"/>
      <c r="I328" s="126"/>
      <c r="J328" s="126"/>
      <c r="O328" s="167"/>
      <c r="P328" s="185"/>
      <c r="Q328" s="167"/>
    </row>
    <row r="329" spans="2:75">
      <c r="B329" s="126"/>
      <c r="C329" s="213"/>
      <c r="D329" s="126"/>
      <c r="E329" s="126"/>
      <c r="F329" s="126"/>
      <c r="G329" s="126"/>
      <c r="H329" s="126"/>
      <c r="I329" s="126"/>
      <c r="J329" s="126"/>
      <c r="O329" s="167"/>
      <c r="P329" s="185"/>
      <c r="Q329" s="167"/>
    </row>
    <row r="330" spans="2:75">
      <c r="O330" s="167"/>
      <c r="P330" s="185"/>
      <c r="Q330" s="167"/>
    </row>
    <row r="331" spans="2:75">
      <c r="O331" s="9"/>
      <c r="P331" s="9"/>
      <c r="Q331" s="9"/>
    </row>
    <row r="332" spans="2:75">
      <c r="O332" s="9"/>
      <c r="P332" s="9"/>
      <c r="Q332" s="9"/>
    </row>
    <row r="333" spans="2:75">
      <c r="O333" s="9"/>
      <c r="P333" s="9"/>
      <c r="Q333" s="9"/>
    </row>
    <row r="334" spans="2:75">
      <c r="O334" s="9"/>
      <c r="P334" s="9"/>
      <c r="Q334" s="9"/>
    </row>
    <row r="335" spans="2:75">
      <c r="O335" s="9"/>
      <c r="P335" s="9"/>
      <c r="Q335" s="9"/>
    </row>
    <row r="336" spans="2:75">
      <c r="O336" s="9"/>
      <c r="P336" s="9"/>
      <c r="Q336" s="9"/>
    </row>
    <row r="337" spans="11:17">
      <c r="O337" s="9"/>
      <c r="P337" s="9"/>
      <c r="Q337" s="9"/>
    </row>
    <row r="344" spans="11:17">
      <c r="K344" s="188"/>
      <c r="L344" s="153"/>
      <c r="M344" s="148"/>
    </row>
    <row r="345" spans="11:17">
      <c r="K345" s="197"/>
      <c r="L345" s="181"/>
      <c r="M345" s="166"/>
    </row>
    <row r="346" spans="11:17">
      <c r="K346" s="187"/>
      <c r="L346" s="153"/>
      <c r="M346" s="148"/>
    </row>
    <row r="347" spans="11:17">
      <c r="K347" s="310"/>
      <c r="L347" s="153"/>
      <c r="M347" s="148"/>
    </row>
  </sheetData>
  <pageMargins left="0.196527777777778" right="0.118055555555556" top="0.15763888888888899" bottom="0.15763888888888899" header="0.51180555555555496" footer="0.51180555555555496"/>
  <pageSetup paperSize="9" firstPageNumber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Q41"/>
  <sheetViews>
    <sheetView workbookViewId="0">
      <pane xSplit="1" topLeftCell="B1" activePane="topRight" state="frozen"/>
      <selection pane="topRight" activeCell="M32" sqref="M32"/>
    </sheetView>
  </sheetViews>
  <sheetFormatPr defaultRowHeight="14.4"/>
  <cols>
    <col min="1" max="1" width="11" customWidth="1"/>
    <col min="2" max="2" width="5.88671875" customWidth="1"/>
    <col min="3" max="3" width="6.88671875" customWidth="1"/>
    <col min="4" max="4" width="6.44140625" customWidth="1"/>
    <col min="5" max="5" width="5.88671875" customWidth="1"/>
    <col min="6" max="6" width="6.6640625" customWidth="1"/>
    <col min="7" max="7" width="5.44140625" customWidth="1"/>
    <col min="8" max="8" width="5" customWidth="1"/>
    <col min="9" max="9" width="6.44140625" customWidth="1"/>
    <col min="10" max="10" width="4.88671875" customWidth="1"/>
    <col min="11" max="11" width="6.88671875" customWidth="1"/>
    <col min="12" max="12" width="5.109375" customWidth="1"/>
    <col min="13" max="13" width="6" customWidth="1"/>
    <col min="14" max="14" width="5" customWidth="1"/>
    <col min="15" max="15" width="6.109375"/>
    <col min="16" max="16" width="5.33203125" customWidth="1"/>
    <col min="17" max="17" width="6.44140625" customWidth="1"/>
    <col min="18" max="18" width="4.6640625" customWidth="1"/>
    <col min="19" max="19" width="6.109375"/>
    <col min="20" max="20" width="5.44140625" customWidth="1"/>
    <col min="21" max="21" width="6.109375"/>
    <col min="22" max="22" width="5.33203125" customWidth="1"/>
    <col min="23" max="23" width="6.109375"/>
    <col min="24" max="24" width="6.33203125" customWidth="1"/>
    <col min="25" max="25" width="5.6640625" customWidth="1"/>
    <col min="26" max="26" width="9.44140625"/>
    <col min="27" max="27" width="28.44140625"/>
    <col min="28" max="1025" width="8.33203125"/>
  </cols>
  <sheetData>
    <row r="1" spans="1:69">
      <c r="A1" t="s">
        <v>136</v>
      </c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</row>
    <row r="2" spans="1:69" ht="12" customHeight="1">
      <c r="C2" t="s">
        <v>556</v>
      </c>
      <c r="G2" t="s">
        <v>137</v>
      </c>
      <c r="K2" t="s">
        <v>138</v>
      </c>
      <c r="AA2" s="15"/>
      <c r="AB2" s="15"/>
      <c r="AC2" s="23"/>
      <c r="AD2" s="16"/>
      <c r="AE2" s="16"/>
      <c r="AF2" s="16"/>
      <c r="AG2" s="16"/>
      <c r="AH2" s="16"/>
      <c r="AI2" s="16"/>
      <c r="AJ2" s="16"/>
      <c r="AK2" s="16"/>
      <c r="AL2" s="15"/>
      <c r="AM2" s="15"/>
      <c r="AN2" s="9"/>
      <c r="AO2" s="15"/>
      <c r="AP2" s="23"/>
      <c r="AQ2" s="15"/>
      <c r="AR2" s="15"/>
      <c r="AS2" s="23"/>
      <c r="AT2" s="9"/>
      <c r="AU2" s="23"/>
      <c r="AV2" s="15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</row>
    <row r="3" spans="1:69" ht="15.75" customHeight="1">
      <c r="V3" t="s">
        <v>139</v>
      </c>
      <c r="AA3" s="15"/>
      <c r="AB3" s="15"/>
      <c r="AC3" s="23"/>
      <c r="AD3" s="16"/>
      <c r="AE3" s="16"/>
      <c r="AF3" s="16"/>
      <c r="AG3" s="16"/>
      <c r="AH3" s="16"/>
      <c r="AI3" s="16"/>
      <c r="AJ3" s="16"/>
      <c r="AK3" s="16"/>
      <c r="AL3" s="15"/>
      <c r="AM3" s="15"/>
      <c r="AN3" s="15"/>
      <c r="AO3" s="15"/>
      <c r="AP3" s="23"/>
      <c r="AQ3" s="15"/>
      <c r="AR3" s="15"/>
      <c r="AS3" s="23"/>
      <c r="AT3" s="9"/>
      <c r="AU3" s="23"/>
      <c r="AV3" s="15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</row>
    <row r="4" spans="1:69" ht="15" customHeight="1">
      <c r="A4" s="97"/>
      <c r="B4" s="102" t="s">
        <v>140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64"/>
      <c r="Y4" s="45"/>
      <c r="AA4" s="23"/>
      <c r="AB4" s="23"/>
      <c r="AC4" s="23"/>
      <c r="AD4" s="16"/>
      <c r="AE4" s="16"/>
      <c r="AF4" s="16"/>
      <c r="AG4" s="16"/>
      <c r="AH4" s="16"/>
      <c r="AI4" s="16"/>
      <c r="AJ4" s="16"/>
      <c r="AK4" s="16"/>
      <c r="AL4" s="15"/>
      <c r="AM4" s="15"/>
      <c r="AN4" s="15"/>
      <c r="AO4" s="15"/>
      <c r="AP4" s="23"/>
      <c r="AQ4" s="23"/>
      <c r="AR4" s="23"/>
      <c r="AS4" s="23"/>
      <c r="AT4" s="9"/>
      <c r="AU4" s="23"/>
      <c r="AV4" s="15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</row>
    <row r="5" spans="1:69" ht="12.75" customHeight="1">
      <c r="A5" s="91" t="s">
        <v>141</v>
      </c>
      <c r="B5" s="84" t="s">
        <v>142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30"/>
      <c r="Y5" s="70"/>
      <c r="AA5" s="15"/>
      <c r="AB5" s="23"/>
      <c r="AC5" s="23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23"/>
      <c r="AQ5" s="15"/>
      <c r="AR5" s="23"/>
      <c r="AS5" s="23"/>
      <c r="AT5" s="9"/>
      <c r="AU5" s="23"/>
      <c r="AV5" s="15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</row>
    <row r="6" spans="1:69" ht="14.25" customHeight="1">
      <c r="A6" s="91"/>
      <c r="B6" s="104" t="s">
        <v>96</v>
      </c>
      <c r="C6" s="90"/>
      <c r="D6" s="104" t="s">
        <v>143</v>
      </c>
      <c r="E6" s="105"/>
      <c r="F6" s="55"/>
      <c r="G6" s="67"/>
      <c r="H6" s="55"/>
      <c r="I6" s="67"/>
      <c r="J6" s="55"/>
      <c r="K6" s="67"/>
      <c r="L6" s="55"/>
      <c r="M6" s="67"/>
      <c r="N6" s="55"/>
      <c r="O6" s="67"/>
      <c r="P6" s="88"/>
      <c r="Q6" s="45"/>
      <c r="R6" s="55"/>
      <c r="S6" s="67"/>
      <c r="T6" s="55"/>
      <c r="U6" s="67"/>
      <c r="V6" s="55"/>
      <c r="W6" s="67"/>
      <c r="X6" s="55"/>
      <c r="Y6" s="67"/>
      <c r="AA6" s="23"/>
      <c r="AB6" s="15"/>
      <c r="AC6" s="23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23"/>
      <c r="AQ6" s="23"/>
      <c r="AR6" s="15"/>
      <c r="AS6" s="23"/>
      <c r="AT6" s="9"/>
      <c r="AU6" s="23"/>
      <c r="AV6" s="15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</row>
    <row r="7" spans="1:69" ht="15" customHeight="1">
      <c r="A7" s="91"/>
      <c r="B7" s="104" t="s">
        <v>144</v>
      </c>
      <c r="C7" s="90"/>
      <c r="D7" s="104" t="s">
        <v>145</v>
      </c>
      <c r="E7" s="105"/>
      <c r="F7" s="55"/>
      <c r="G7" s="67"/>
      <c r="H7" s="55"/>
      <c r="I7" s="67"/>
      <c r="J7" s="55"/>
      <c r="K7" s="67"/>
      <c r="L7" s="55" t="s">
        <v>146</v>
      </c>
      <c r="M7" s="67"/>
      <c r="N7" s="55" t="s">
        <v>146</v>
      </c>
      <c r="O7" s="67"/>
      <c r="P7" s="55"/>
      <c r="Q7" s="67"/>
      <c r="R7" s="55" t="s">
        <v>147</v>
      </c>
      <c r="S7" s="67"/>
      <c r="T7" s="55" t="s">
        <v>148</v>
      </c>
      <c r="U7" s="67"/>
      <c r="V7" s="55" t="s">
        <v>93</v>
      </c>
      <c r="W7" s="67"/>
      <c r="X7" s="55" t="s">
        <v>113</v>
      </c>
      <c r="Y7" s="67"/>
      <c r="AA7" s="15"/>
      <c r="AB7" s="16"/>
      <c r="AC7" s="23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23"/>
      <c r="AQ7" s="23"/>
      <c r="AR7" s="16"/>
      <c r="AS7" s="23"/>
      <c r="AT7" s="15"/>
      <c r="AU7" s="23"/>
      <c r="AV7" s="15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</row>
    <row r="8" spans="1:69" ht="15" thickBot="1">
      <c r="A8" s="91"/>
      <c r="B8" s="106" t="s">
        <v>96</v>
      </c>
      <c r="C8" s="107"/>
      <c r="D8" s="106" t="s">
        <v>144</v>
      </c>
      <c r="E8" s="108"/>
      <c r="F8" s="48" t="s">
        <v>107</v>
      </c>
      <c r="G8" s="70"/>
      <c r="H8" s="48" t="s">
        <v>110</v>
      </c>
      <c r="I8" s="70"/>
      <c r="J8" s="48" t="s">
        <v>62</v>
      </c>
      <c r="K8" s="70"/>
      <c r="L8" s="48" t="s">
        <v>149</v>
      </c>
      <c r="M8" s="70"/>
      <c r="N8" s="95" t="s">
        <v>150</v>
      </c>
      <c r="O8" s="70"/>
      <c r="P8" s="48" t="s">
        <v>80</v>
      </c>
      <c r="Q8" s="70"/>
      <c r="R8" s="48" t="s">
        <v>151</v>
      </c>
      <c r="S8" s="70"/>
      <c r="T8" s="48" t="s">
        <v>152</v>
      </c>
      <c r="U8" s="70"/>
      <c r="V8" s="48" t="s">
        <v>153</v>
      </c>
      <c r="W8" s="70"/>
      <c r="X8" s="95" t="s">
        <v>154</v>
      </c>
      <c r="Y8" s="70"/>
      <c r="AA8" s="15"/>
      <c r="AB8" s="23"/>
      <c r="AC8" s="2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23"/>
      <c r="AQ8" s="23"/>
      <c r="AR8" s="23"/>
      <c r="AS8" s="9"/>
      <c r="AT8" s="60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</row>
    <row r="9" spans="1:69" ht="15" thickBot="1">
      <c r="A9" s="93"/>
      <c r="B9" s="1209" t="s">
        <v>155</v>
      </c>
      <c r="C9" s="1210" t="s">
        <v>55</v>
      </c>
      <c r="D9" s="1209" t="s">
        <v>155</v>
      </c>
      <c r="E9" s="1210" t="s">
        <v>55</v>
      </c>
      <c r="F9" s="1209" t="s">
        <v>155</v>
      </c>
      <c r="G9" s="1210" t="s">
        <v>55</v>
      </c>
      <c r="H9" s="1209" t="s">
        <v>155</v>
      </c>
      <c r="I9" s="1210" t="s">
        <v>55</v>
      </c>
      <c r="J9" s="1209" t="s">
        <v>155</v>
      </c>
      <c r="K9" s="1210" t="s">
        <v>55</v>
      </c>
      <c r="L9" s="1209" t="s">
        <v>155</v>
      </c>
      <c r="M9" s="1210" t="s">
        <v>55</v>
      </c>
      <c r="N9" s="1209" t="s">
        <v>155</v>
      </c>
      <c r="O9" s="1210" t="s">
        <v>55</v>
      </c>
      <c r="P9" s="1209" t="s">
        <v>155</v>
      </c>
      <c r="Q9" s="1210" t="s">
        <v>55</v>
      </c>
      <c r="R9" s="1211" t="s">
        <v>155</v>
      </c>
      <c r="S9" s="1212" t="s">
        <v>55</v>
      </c>
      <c r="T9" s="1209" t="s">
        <v>155</v>
      </c>
      <c r="U9" s="1210" t="s">
        <v>55</v>
      </c>
      <c r="V9" s="1209" t="s">
        <v>155</v>
      </c>
      <c r="W9" s="1210" t="s">
        <v>55</v>
      </c>
      <c r="X9" s="1209" t="s">
        <v>155</v>
      </c>
      <c r="Y9" s="1212" t="s">
        <v>55</v>
      </c>
      <c r="AA9" s="15"/>
      <c r="AB9" s="23"/>
      <c r="AC9" s="2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23"/>
      <c r="AQ9" s="109"/>
      <c r="AR9" s="23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</row>
    <row r="10" spans="1:69">
      <c r="A10" s="96"/>
      <c r="B10" s="931"/>
      <c r="C10" s="1208">
        <v>1</v>
      </c>
      <c r="D10" s="931"/>
      <c r="E10" s="1208">
        <v>1</v>
      </c>
      <c r="F10" s="931"/>
      <c r="G10" s="1208">
        <v>1</v>
      </c>
      <c r="H10" s="931"/>
      <c r="I10" s="1208">
        <v>1</v>
      </c>
      <c r="J10" s="931"/>
      <c r="K10" s="1208">
        <v>1</v>
      </c>
      <c r="L10" s="931"/>
      <c r="M10" s="1208">
        <v>1</v>
      </c>
      <c r="N10" s="931"/>
      <c r="O10" s="1208">
        <v>1</v>
      </c>
      <c r="P10" s="931"/>
      <c r="Q10" s="1208">
        <v>1</v>
      </c>
      <c r="R10" s="1208"/>
      <c r="S10" s="1208">
        <v>1</v>
      </c>
      <c r="T10" s="931"/>
      <c r="U10" s="1208">
        <v>1</v>
      </c>
      <c r="V10" s="931"/>
      <c r="W10" s="1208">
        <v>1</v>
      </c>
      <c r="X10" s="931"/>
      <c r="Y10" s="1208">
        <v>1</v>
      </c>
      <c r="AA10" s="15"/>
      <c r="AB10" s="23"/>
      <c r="AC10" s="2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23"/>
      <c r="AQ10" s="109"/>
      <c r="AR10" s="23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</row>
    <row r="11" spans="1:69">
      <c r="A11" s="78"/>
      <c r="B11" s="96"/>
      <c r="C11" s="110">
        <v>1</v>
      </c>
      <c r="D11" s="78"/>
      <c r="E11" s="110">
        <v>1</v>
      </c>
      <c r="F11" s="78"/>
      <c r="G11" s="110">
        <v>1</v>
      </c>
      <c r="H11" s="78"/>
      <c r="I11" s="110">
        <v>1</v>
      </c>
      <c r="J11" s="78"/>
      <c r="K11" s="110">
        <v>1</v>
      </c>
      <c r="L11" s="78"/>
      <c r="M11" s="110">
        <v>1</v>
      </c>
      <c r="N11" s="78"/>
      <c r="O11" s="110">
        <v>1</v>
      </c>
      <c r="P11" s="78"/>
      <c r="Q11" s="110">
        <v>1</v>
      </c>
      <c r="R11" s="110"/>
      <c r="S11" s="110">
        <v>1</v>
      </c>
      <c r="T11" s="78"/>
      <c r="U11" s="110">
        <v>1</v>
      </c>
      <c r="V11" s="78"/>
      <c r="W11" s="110">
        <v>1</v>
      </c>
      <c r="X11" s="78"/>
      <c r="Y11" s="110">
        <v>1</v>
      </c>
      <c r="AA11" s="15"/>
      <c r="AB11" s="23"/>
      <c r="AC11" s="2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23"/>
      <c r="AQ11" s="109"/>
      <c r="AR11" s="23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</row>
    <row r="12" spans="1:69">
      <c r="C12" s="6"/>
      <c r="AA12" s="15"/>
      <c r="AB12" s="23"/>
      <c r="AC12" s="2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23"/>
      <c r="AQ12" s="109"/>
      <c r="AR12" s="23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</row>
    <row r="13" spans="1:69">
      <c r="AA13" s="15"/>
      <c r="AB13" s="23"/>
      <c r="AC13" s="2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23"/>
      <c r="AQ13" s="109"/>
      <c r="AR13" s="23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</row>
    <row r="14" spans="1:69">
      <c r="AA14" s="15"/>
      <c r="AB14" s="23"/>
      <c r="AC14" s="2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23"/>
      <c r="AQ14" s="109"/>
      <c r="AR14" s="23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</row>
    <row r="15" spans="1:69">
      <c r="T15" t="s">
        <v>156</v>
      </c>
      <c r="AA15" s="15"/>
      <c r="AB15" s="23"/>
      <c r="AC15" s="2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23"/>
      <c r="AQ15" s="109"/>
      <c r="AR15" s="23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</row>
    <row r="16" spans="1:69" ht="15.6">
      <c r="A16" s="97"/>
      <c r="B16" s="112" t="s">
        <v>140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45"/>
      <c r="AA16" s="15"/>
      <c r="AB16" s="23"/>
      <c r="AC16" s="2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23"/>
      <c r="AQ16" s="109"/>
      <c r="AR16" s="23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</row>
    <row r="17" spans="1:69">
      <c r="A17" s="91" t="s">
        <v>141</v>
      </c>
      <c r="B17" s="48" t="s">
        <v>142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70"/>
      <c r="AA17" s="15"/>
      <c r="AB17" s="23"/>
      <c r="AC17" s="2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23"/>
      <c r="AQ17" s="109"/>
      <c r="AR17" s="23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</row>
    <row r="18" spans="1:69">
      <c r="A18" s="55"/>
      <c r="B18" s="113"/>
      <c r="C18" s="92"/>
      <c r="D18" s="99"/>
      <c r="E18" s="99"/>
      <c r="F18" s="88"/>
      <c r="G18" s="45"/>
      <c r="H18" s="9"/>
      <c r="I18" s="67"/>
      <c r="J18" s="55"/>
      <c r="K18" s="67"/>
      <c r="L18" s="55"/>
      <c r="M18" s="67"/>
      <c r="N18" s="55"/>
      <c r="O18" s="67"/>
      <c r="P18" s="88"/>
      <c r="Q18" s="45"/>
      <c r="R18" s="55"/>
      <c r="S18" s="67"/>
      <c r="T18" s="55"/>
      <c r="U18" s="67"/>
      <c r="V18" s="55"/>
      <c r="W18" s="67"/>
      <c r="X18" s="55"/>
      <c r="Y18" s="67"/>
      <c r="AA18" s="15"/>
      <c r="AB18" s="23"/>
      <c r="AC18" s="2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23"/>
      <c r="AQ18" s="109"/>
      <c r="AR18" s="23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</row>
    <row r="19" spans="1:69" ht="15.6">
      <c r="A19" s="55"/>
      <c r="B19" s="114" t="s">
        <v>88</v>
      </c>
      <c r="C19" s="90"/>
      <c r="D19" s="49" t="s">
        <v>89</v>
      </c>
      <c r="E19" s="99"/>
      <c r="F19" s="104" t="s">
        <v>157</v>
      </c>
      <c r="G19" s="67"/>
      <c r="H19" s="9" t="s">
        <v>158</v>
      </c>
      <c r="I19" s="67"/>
      <c r="J19" s="55" t="s">
        <v>114</v>
      </c>
      <c r="K19" s="67"/>
      <c r="L19" s="55" t="s">
        <v>114</v>
      </c>
      <c r="M19" s="67"/>
      <c r="N19" s="55" t="s">
        <v>81</v>
      </c>
      <c r="O19" s="67"/>
      <c r="P19" s="55" t="s">
        <v>159</v>
      </c>
      <c r="Q19" s="67"/>
      <c r="R19" s="55" t="s">
        <v>60</v>
      </c>
      <c r="S19" s="67"/>
      <c r="T19" s="94" t="s">
        <v>160</v>
      </c>
      <c r="U19" s="67"/>
      <c r="V19" s="55" t="s">
        <v>65</v>
      </c>
      <c r="W19" s="67"/>
      <c r="X19" s="55" t="s">
        <v>161</v>
      </c>
      <c r="Y19" s="67"/>
      <c r="AA19" s="15"/>
      <c r="AB19" s="23"/>
      <c r="AC19" s="2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23"/>
      <c r="AQ19" s="109"/>
      <c r="AR19" s="23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</row>
    <row r="20" spans="1:69" ht="16.2" thickBot="1">
      <c r="A20" s="55"/>
      <c r="B20" s="115"/>
      <c r="C20" s="107"/>
      <c r="D20" s="116"/>
      <c r="E20" s="117"/>
      <c r="F20" s="106"/>
      <c r="G20" s="70"/>
      <c r="H20" s="30"/>
      <c r="I20" s="70"/>
      <c r="J20" s="48" t="s">
        <v>162</v>
      </c>
      <c r="K20" s="70"/>
      <c r="L20" s="106" t="s">
        <v>163</v>
      </c>
      <c r="M20" s="70"/>
      <c r="N20" s="95" t="s">
        <v>164</v>
      </c>
      <c r="O20" s="70"/>
      <c r="P20" s="48"/>
      <c r="Q20" s="70"/>
      <c r="R20" s="48"/>
      <c r="S20" s="70"/>
      <c r="T20" s="48" t="s">
        <v>152</v>
      </c>
      <c r="U20" s="70"/>
      <c r="V20" s="48"/>
      <c r="W20" s="70"/>
      <c r="X20" s="118" t="s">
        <v>165</v>
      </c>
      <c r="Y20" s="70"/>
      <c r="AA20" s="15"/>
      <c r="AB20" s="23"/>
      <c r="AC20" s="2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23"/>
      <c r="AQ20" s="109"/>
      <c r="AR20" s="23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</row>
    <row r="21" spans="1:69" ht="15" customHeight="1" thickBot="1">
      <c r="A21" s="93"/>
      <c r="B21" s="1209" t="s">
        <v>155</v>
      </c>
      <c r="C21" s="1210" t="s">
        <v>55</v>
      </c>
      <c r="D21" s="1209" t="s">
        <v>155</v>
      </c>
      <c r="E21" s="1210" t="s">
        <v>55</v>
      </c>
      <c r="F21" s="101" t="s">
        <v>155</v>
      </c>
      <c r="G21" s="1213" t="s">
        <v>55</v>
      </c>
      <c r="H21" s="1209" t="s">
        <v>155</v>
      </c>
      <c r="I21" s="1210" t="s">
        <v>55</v>
      </c>
      <c r="J21" s="1209" t="s">
        <v>155</v>
      </c>
      <c r="K21" s="1210" t="s">
        <v>55</v>
      </c>
      <c r="L21" s="34" t="s">
        <v>155</v>
      </c>
      <c r="M21" s="119" t="s">
        <v>55</v>
      </c>
      <c r="N21" s="1209" t="s">
        <v>155</v>
      </c>
      <c r="O21" s="1210" t="s">
        <v>55</v>
      </c>
      <c r="P21" s="1209" t="s">
        <v>155</v>
      </c>
      <c r="Q21" s="1210" t="s">
        <v>55</v>
      </c>
      <c r="R21" s="1214" t="s">
        <v>155</v>
      </c>
      <c r="S21" s="1210" t="s">
        <v>55</v>
      </c>
      <c r="T21" s="1209" t="s">
        <v>155</v>
      </c>
      <c r="U21" s="1210" t="s">
        <v>55</v>
      </c>
      <c r="V21" s="1209" t="s">
        <v>155</v>
      </c>
      <c r="W21" s="1210" t="s">
        <v>55</v>
      </c>
      <c r="X21" s="1209" t="s">
        <v>155</v>
      </c>
      <c r="Y21" s="1212" t="s">
        <v>55</v>
      </c>
      <c r="AA21" s="15"/>
      <c r="AB21" s="23"/>
      <c r="AC21" s="2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23"/>
      <c r="AQ21" s="109"/>
      <c r="AR21" s="23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</row>
    <row r="22" spans="1:69" ht="15.75" customHeight="1">
      <c r="A22" s="96"/>
      <c r="B22" s="931"/>
      <c r="C22" s="1208">
        <v>1</v>
      </c>
      <c r="D22" s="931"/>
      <c r="E22" s="1208">
        <v>1</v>
      </c>
      <c r="F22" s="931"/>
      <c r="G22" s="1208">
        <v>1.01</v>
      </c>
      <c r="H22" s="931"/>
      <c r="I22" s="1208">
        <v>1</v>
      </c>
      <c r="J22" s="931"/>
      <c r="K22" s="1208">
        <v>1</v>
      </c>
      <c r="L22" s="931"/>
      <c r="M22" s="1208">
        <v>1</v>
      </c>
      <c r="N22" s="931">
        <v>15.8</v>
      </c>
      <c r="O22" s="1208">
        <v>1.01</v>
      </c>
      <c r="P22" s="931"/>
      <c r="Q22" s="1208">
        <v>1.01</v>
      </c>
      <c r="R22" s="931"/>
      <c r="S22" s="1208">
        <v>1</v>
      </c>
      <c r="T22" s="931"/>
      <c r="U22" s="1208">
        <v>1</v>
      </c>
      <c r="V22" s="931"/>
      <c r="W22" s="1208">
        <v>1</v>
      </c>
      <c r="X22" s="931"/>
      <c r="Y22" s="1208">
        <v>1</v>
      </c>
      <c r="AA22" s="15"/>
      <c r="AB22" s="23"/>
      <c r="AC22" s="2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23"/>
      <c r="AQ22" s="109"/>
      <c r="AR22" s="23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</row>
    <row r="23" spans="1:69">
      <c r="A23" s="78"/>
      <c r="B23" s="96"/>
      <c r="C23" s="110">
        <v>1</v>
      </c>
      <c r="D23" s="78"/>
      <c r="E23" s="110">
        <v>1</v>
      </c>
      <c r="F23" s="78"/>
      <c r="G23" s="111">
        <v>1.01</v>
      </c>
      <c r="H23" s="78"/>
      <c r="I23" s="110">
        <v>1</v>
      </c>
      <c r="J23" s="78"/>
      <c r="K23" s="110">
        <v>1</v>
      </c>
      <c r="L23" s="78"/>
      <c r="M23" s="110">
        <v>1</v>
      </c>
      <c r="N23" s="78">
        <v>15.8</v>
      </c>
      <c r="O23" s="111">
        <v>1.01</v>
      </c>
      <c r="P23" s="78"/>
      <c r="Q23" s="111">
        <v>1.01</v>
      </c>
      <c r="R23" s="78"/>
      <c r="S23" s="110">
        <v>1</v>
      </c>
      <c r="T23" s="78"/>
      <c r="U23" s="110">
        <v>1</v>
      </c>
      <c r="V23" s="78"/>
      <c r="W23" s="110">
        <v>1</v>
      </c>
      <c r="X23" s="78"/>
      <c r="Y23" s="110">
        <v>1</v>
      </c>
      <c r="AA23" s="15"/>
      <c r="AB23" s="23"/>
      <c r="AC23" s="2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23"/>
      <c r="AQ23" s="109"/>
      <c r="AR23" s="23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</row>
    <row r="24" spans="1:69">
      <c r="AA24" s="15"/>
      <c r="AB24" s="23"/>
      <c r="AC24" s="2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23"/>
      <c r="AQ24" s="109"/>
      <c r="AR24" s="23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</row>
    <row r="25" spans="1:69">
      <c r="AA25" s="15"/>
      <c r="AB25" s="23"/>
      <c r="AC25" s="2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23"/>
      <c r="AQ25" s="109"/>
      <c r="AR25" s="23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</row>
    <row r="26" spans="1:69" ht="16.5" customHeight="1">
      <c r="AA26" s="15"/>
      <c r="AB26" s="23"/>
      <c r="AC26" s="120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20"/>
      <c r="AQ26" s="109"/>
      <c r="AR26" s="2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</row>
    <row r="27" spans="1:69">
      <c r="AA27" s="15"/>
      <c r="AB27" s="23"/>
      <c r="AC27" s="120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20"/>
      <c r="AQ27" s="109"/>
      <c r="AR27" s="2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</row>
    <row r="28" spans="1:69">
      <c r="AA28" s="15"/>
      <c r="AB28" s="23"/>
      <c r="AC28" s="120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20"/>
      <c r="AQ28" s="109"/>
      <c r="AR28" s="23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</row>
    <row r="29" spans="1:69">
      <c r="AA29" s="15"/>
      <c r="AB29" s="23"/>
      <c r="AC29" s="2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23"/>
      <c r="AQ29" s="109"/>
      <c r="AR29" s="23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</row>
    <row r="30" spans="1:69">
      <c r="AA30" s="15"/>
      <c r="AB30" s="23"/>
      <c r="AC30" s="121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20"/>
      <c r="AQ30" s="109"/>
      <c r="AR30" s="23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</row>
    <row r="31" spans="1:69">
      <c r="AA31" s="15"/>
      <c r="AB31" s="23"/>
      <c r="AC31" s="2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23"/>
      <c r="AQ31" s="109"/>
      <c r="AR31" s="23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</row>
    <row r="32" spans="1:69" ht="12.75" customHeight="1">
      <c r="AA32" s="15"/>
      <c r="AB32" s="23"/>
      <c r="AC32" s="2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23"/>
      <c r="AQ32" s="109"/>
      <c r="AR32" s="23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</row>
    <row r="33" spans="27:69" ht="13.5" customHeight="1">
      <c r="AA33" s="15"/>
      <c r="AB33" s="23"/>
      <c r="AC33" s="2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23"/>
      <c r="AQ33" s="109"/>
      <c r="AR33" s="23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</row>
    <row r="34" spans="27:69" ht="15" customHeight="1">
      <c r="AA34" s="15"/>
      <c r="AB34" s="23"/>
      <c r="AC34" s="2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23"/>
      <c r="AQ34" s="109"/>
      <c r="AR34" s="23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</row>
    <row r="35" spans="27:69" ht="14.25" customHeight="1">
      <c r="AA35" s="15"/>
      <c r="AB35" s="23"/>
      <c r="AC35" s="2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23"/>
      <c r="AQ35" s="109"/>
      <c r="AR35" s="23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27:69" ht="15.75" customHeight="1">
      <c r="AA36" s="15"/>
      <c r="AB36" s="23"/>
      <c r="AC36" s="2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22"/>
      <c r="AP36" s="120"/>
      <c r="AQ36" s="109"/>
      <c r="AR36" s="23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</row>
    <row r="37" spans="27:69" ht="15.75" customHeight="1">
      <c r="AA37" s="15"/>
      <c r="AB37" s="23"/>
      <c r="AC37" s="2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22"/>
      <c r="AP37" s="120"/>
      <c r="AQ37" s="109"/>
      <c r="AR37" s="23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</row>
    <row r="38" spans="27:69" ht="15" customHeight="1">
      <c r="AA38" s="15"/>
      <c r="AB38" s="23"/>
      <c r="AC38" s="2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20"/>
      <c r="AQ38" s="109"/>
      <c r="AR38" s="23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</row>
    <row r="39" spans="27:69" ht="14.25" customHeight="1">
      <c r="AA39" s="15"/>
      <c r="AB39" s="23"/>
      <c r="AC39" s="2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20"/>
      <c r="AQ39" s="109"/>
      <c r="AR39" s="23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</row>
    <row r="40" spans="27:69"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</row>
    <row r="41" spans="27:69"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</row>
  </sheetData>
  <pageMargins left="0" right="0" top="0" bottom="0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1021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ЗАВТРАКИ меню  7-11л. РАБ</vt:lpstr>
      <vt:lpstr>ЗАВТРАК раскладка 7-11л</vt:lpstr>
      <vt:lpstr>ЗАВТРАК  ведомость 7-11л.</vt:lpstr>
      <vt:lpstr>ОБЕД  меню  7-11л.</vt:lpstr>
      <vt:lpstr>ОБЕД раскладка 7-11л. </vt:lpstr>
      <vt:lpstr>ОБЕД  ведомость 7-11л.</vt:lpstr>
      <vt:lpstr>КОМПАНОВКА</vt:lpstr>
      <vt:lpstr>выполн нат норм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Пользователь</cp:lastModifiedBy>
  <cp:revision>115</cp:revision>
  <cp:lastPrinted>2021-05-20T12:34:05Z</cp:lastPrinted>
  <dcterms:created xsi:type="dcterms:W3CDTF">2006-09-28T05:33:49Z</dcterms:created>
  <dcterms:modified xsi:type="dcterms:W3CDTF">2022-08-20T19:53:19Z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