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 tabRatio="472"/>
  </bookViews>
  <sheets>
    <sheet name="ЗАВТРАКИ меню  12-18л." sheetId="17" r:id="rId1"/>
    <sheet name="ЗАВТРАК раскладка 12-18л" sheetId="13" r:id="rId2"/>
    <sheet name="ЗАВТРАК  ведомость 12-18л." sheetId="12" r:id="rId3"/>
    <sheet name="ОБЕД меню  12-18л. " sheetId="19" r:id="rId4"/>
    <sheet name="ОБЕД раскладка 12-18л" sheetId="18" r:id="rId5"/>
    <sheet name="ОБЕД  ведомость 12-18л." sheetId="20" r:id="rId6"/>
    <sheet name="КОМПАНОВКА" sheetId="21" r:id="rId7"/>
    <sheet name="выполн нат норм" sheetId="5" r:id="rId8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32" i="19"/>
  <c r="H180"/>
  <c r="H123" l="1"/>
  <c r="H87"/>
  <c r="H95" l="1"/>
  <c r="J110"/>
  <c r="J96"/>
  <c r="J80"/>
  <c r="H120" i="17"/>
  <c r="J198" l="1"/>
  <c r="J186"/>
  <c r="J175"/>
  <c r="J160"/>
  <c r="J147"/>
  <c r="J106"/>
  <c r="J96"/>
  <c r="J84"/>
  <c r="J71"/>
  <c r="E159"/>
  <c r="F159"/>
  <c r="G159"/>
  <c r="E83" l="1"/>
  <c r="F83"/>
  <c r="G83"/>
  <c r="E70"/>
  <c r="F70"/>
  <c r="G70"/>
  <c r="J129" i="19"/>
  <c r="E95" l="1"/>
  <c r="E79"/>
  <c r="F79"/>
  <c r="G79"/>
  <c r="Y170" i="18"/>
  <c r="X170"/>
  <c r="Y171"/>
  <c r="X171"/>
  <c r="U170"/>
  <c r="T170"/>
  <c r="P178"/>
  <c r="Q178"/>
  <c r="Y172"/>
  <c r="X172"/>
  <c r="Y89"/>
  <c r="Y90" s="1"/>
  <c r="X89"/>
  <c r="X90" s="1"/>
  <c r="Q90"/>
  <c r="T42"/>
  <c r="T41" s="1"/>
  <c r="U41"/>
  <c r="U43"/>
  <c r="T43"/>
  <c r="U37"/>
  <c r="T37"/>
  <c r="Q36"/>
  <c r="P36"/>
  <c r="U42"/>
  <c r="Y38"/>
  <c r="X38"/>
  <c r="Y39"/>
  <c r="X39"/>
  <c r="Y36"/>
  <c r="X36"/>
  <c r="U35"/>
  <c r="T35"/>
  <c r="Y35"/>
  <c r="X35"/>
  <c r="Y40"/>
  <c r="X40"/>
  <c r="Y15"/>
  <c r="Y14"/>
  <c r="Y16"/>
  <c r="Y12"/>
  <c r="Y11"/>
  <c r="Y13"/>
  <c r="P16"/>
  <c r="Q16"/>
  <c r="U11"/>
  <c r="T11"/>
  <c r="X13"/>
  <c r="X14"/>
  <c r="X16"/>
  <c r="X15"/>
  <c r="X12"/>
  <c r="X11"/>
  <c r="T86" i="13" l="1"/>
  <c r="Y135"/>
  <c r="U135"/>
  <c r="T135"/>
  <c r="T133"/>
  <c r="U133"/>
  <c r="Y134"/>
  <c r="X134"/>
  <c r="Y133"/>
  <c r="X133"/>
  <c r="Y132"/>
  <c r="X132"/>
  <c r="Y104"/>
  <c r="Y101"/>
  <c r="Y103"/>
  <c r="Y102"/>
  <c r="P104"/>
  <c r="Q90"/>
  <c r="J16" i="12" s="1"/>
  <c r="P90" i="13"/>
  <c r="U77"/>
  <c r="T77"/>
  <c r="U69"/>
  <c r="T69"/>
  <c r="X52"/>
  <c r="Y52"/>
  <c r="Y51"/>
  <c r="X51"/>
  <c r="X53" s="1"/>
  <c r="P50" s="1"/>
  <c r="U34"/>
  <c r="U32" s="1"/>
  <c r="T34"/>
  <c r="U30"/>
  <c r="T30"/>
  <c r="Q29"/>
  <c r="P29"/>
  <c r="U33"/>
  <c r="T33"/>
  <c r="Y31"/>
  <c r="X31"/>
  <c r="Y32"/>
  <c r="X32"/>
  <c r="Y29"/>
  <c r="X29"/>
  <c r="U28"/>
  <c r="T28"/>
  <c r="Y28"/>
  <c r="X28"/>
  <c r="Y33"/>
  <c r="X33"/>
  <c r="X15"/>
  <c r="Y15"/>
  <c r="Y13"/>
  <c r="X13"/>
  <c r="Y14"/>
  <c r="X14"/>
  <c r="Y16"/>
  <c r="X16"/>
  <c r="Y12"/>
  <c r="X12"/>
  <c r="Y11"/>
  <c r="X11"/>
  <c r="Y17"/>
  <c r="X17"/>
  <c r="Y53" l="1"/>
  <c r="Q50" s="1"/>
  <c r="T32"/>
  <c r="X18"/>
  <c r="Y18"/>
  <c r="P20" i="18" l="1"/>
  <c r="Q226"/>
  <c r="P231" l="1"/>
  <c r="Q231"/>
  <c r="Y103"/>
  <c r="X103"/>
  <c r="P175"/>
  <c r="Q211" l="1"/>
  <c r="P211"/>
  <c r="J214" i="19"/>
  <c r="Q174" i="18"/>
  <c r="P174"/>
  <c r="P163"/>
  <c r="Q163"/>
  <c r="Q126"/>
  <c r="P126"/>
  <c r="Q109"/>
  <c r="P109"/>
  <c r="J187" i="19" l="1"/>
  <c r="Q93" i="18"/>
  <c r="P93"/>
  <c r="Q92"/>
  <c r="P92"/>
  <c r="P70"/>
  <c r="Q70"/>
  <c r="P40"/>
  <c r="Q40"/>
  <c r="P18"/>
  <c r="Q18"/>
  <c r="P91" l="1"/>
  <c r="Q91"/>
  <c r="U87"/>
  <c r="E40" i="12"/>
  <c r="E39"/>
  <c r="E38"/>
  <c r="U89" i="18" l="1"/>
  <c r="T16" i="13"/>
  <c r="U102" l="1"/>
  <c r="Q92"/>
  <c r="U18" i="18" l="1"/>
  <c r="T18"/>
  <c r="U15"/>
  <c r="T15"/>
  <c r="U19" i="13"/>
  <c r="T19"/>
  <c r="T35"/>
  <c r="N22" i="20" l="1"/>
  <c r="Y159" i="18"/>
  <c r="X159"/>
  <c r="J239" i="19" l="1"/>
  <c r="J144" l="1"/>
  <c r="J254"/>
  <c r="G253"/>
  <c r="N40" i="20" s="1"/>
  <c r="F253" i="19"/>
  <c r="N39" i="20" s="1"/>
  <c r="E253" i="19"/>
  <c r="N38" i="20" s="1"/>
  <c r="G238" i="19"/>
  <c r="M40" i="20" s="1"/>
  <c r="F238" i="19"/>
  <c r="M39" i="20" s="1"/>
  <c r="E238" i="19"/>
  <c r="M38" i="20" s="1"/>
  <c r="G213" i="19"/>
  <c r="F213"/>
  <c r="L39" i="20" s="1"/>
  <c r="E213" i="19"/>
  <c r="J201"/>
  <c r="G200"/>
  <c r="K40" i="20" s="1"/>
  <c r="F200" i="19"/>
  <c r="E200"/>
  <c r="K38" i="20" s="1"/>
  <c r="G186" i="19"/>
  <c r="J40" i="20" s="1"/>
  <c r="F186" i="19"/>
  <c r="J39" i="20" s="1"/>
  <c r="E186" i="19"/>
  <c r="J38" i="20" s="1"/>
  <c r="G143" i="19"/>
  <c r="I40" i="20" s="1"/>
  <c r="F143" i="19"/>
  <c r="I39" i="20" s="1"/>
  <c r="E143" i="19"/>
  <c r="I38" i="20" s="1"/>
  <c r="G128" i="19"/>
  <c r="H40" i="20" s="1"/>
  <c r="F128" i="19"/>
  <c r="H39" i="20" s="1"/>
  <c r="E128" i="19"/>
  <c r="H38" i="20" s="1"/>
  <c r="G109" i="19"/>
  <c r="G40" i="20" s="1"/>
  <c r="F109" i="19"/>
  <c r="G39" i="20" s="1"/>
  <c r="E109" i="19"/>
  <c r="G38" i="20" s="1"/>
  <c r="G95" i="19"/>
  <c r="F40" i="20" s="1"/>
  <c r="F95" i="19"/>
  <c r="F39" i="20" s="1"/>
  <c r="F38"/>
  <c r="L40" l="1"/>
  <c r="G263" i="19"/>
  <c r="J261" s="1"/>
  <c r="K39" i="20"/>
  <c r="F263" i="19"/>
  <c r="J260" s="1"/>
  <c r="L38" i="20"/>
  <c r="E263" i="19"/>
  <c r="J259" s="1"/>
  <c r="H79"/>
  <c r="E40" i="20"/>
  <c r="G154" i="19"/>
  <c r="J152" s="1"/>
  <c r="E39" i="20"/>
  <c r="F154" i="19"/>
  <c r="J151" s="1"/>
  <c r="E38" i="20"/>
  <c r="E154" i="19"/>
  <c r="J150" s="1"/>
  <c r="H253"/>
  <c r="H238"/>
  <c r="H213"/>
  <c r="H200"/>
  <c r="H186"/>
  <c r="H143"/>
  <c r="H128"/>
  <c r="H109"/>
  <c r="H263" l="1"/>
  <c r="J263" s="1"/>
  <c r="H154"/>
  <c r="J154" s="1"/>
  <c r="G41" i="20"/>
  <c r="N41"/>
  <c r="L41"/>
  <c r="K41"/>
  <c r="J41"/>
  <c r="I41"/>
  <c r="F41"/>
  <c r="E41"/>
  <c r="H41"/>
  <c r="M41"/>
  <c r="E197" i="17" l="1"/>
  <c r="N38" i="12" s="1"/>
  <c r="F197" i="17"/>
  <c r="N39" i="12" s="1"/>
  <c r="G197" i="17"/>
  <c r="N40" i="12" s="1"/>
  <c r="J121" i="17"/>
  <c r="G185" l="1"/>
  <c r="M40" i="12" s="1"/>
  <c r="F185" i="17"/>
  <c r="M39" i="12" s="1"/>
  <c r="E185" i="17"/>
  <c r="M38" i="12" s="1"/>
  <c r="G174" i="17"/>
  <c r="F174"/>
  <c r="E174"/>
  <c r="K40" i="12"/>
  <c r="K39"/>
  <c r="K38"/>
  <c r="G146" i="17"/>
  <c r="J40" i="12" s="1"/>
  <c r="F146" i="17"/>
  <c r="J39" i="12" s="1"/>
  <c r="E146" i="17"/>
  <c r="J38" i="12" s="1"/>
  <c r="G120" i="17"/>
  <c r="F120"/>
  <c r="E120"/>
  <c r="I38" i="12" s="1"/>
  <c r="G105" i="17"/>
  <c r="H40" i="12" s="1"/>
  <c r="F105" i="17"/>
  <c r="H39" i="12" s="1"/>
  <c r="E105" i="17"/>
  <c r="H38" i="12" s="1"/>
  <c r="G95" i="17"/>
  <c r="G40" i="12" s="1"/>
  <c r="F95" i="17"/>
  <c r="G39" i="12" s="1"/>
  <c r="E95" i="17"/>
  <c r="F40" i="12"/>
  <c r="F39"/>
  <c r="F38"/>
  <c r="H83" i="17"/>
  <c r="H70"/>
  <c r="E41" i="12" l="1"/>
  <c r="L39"/>
  <c r="F206" i="17"/>
  <c r="J203" s="1"/>
  <c r="L38" i="12"/>
  <c r="E206" i="17"/>
  <c r="J202" s="1"/>
  <c r="L40" i="12"/>
  <c r="G206" i="17"/>
  <c r="J204" s="1"/>
  <c r="H159"/>
  <c r="G38" i="12"/>
  <c r="E131" i="17"/>
  <c r="J127" s="1"/>
  <c r="I39" i="12"/>
  <c r="F131" i="17"/>
  <c r="J128" s="1"/>
  <c r="I40" i="12"/>
  <c r="G131" i="17"/>
  <c r="J129" s="1"/>
  <c r="H197"/>
  <c r="N41" i="12" s="1"/>
  <c r="H95" i="17"/>
  <c r="H185"/>
  <c r="H174"/>
  <c r="H146"/>
  <c r="H105"/>
  <c r="Y227" i="18"/>
  <c r="P230"/>
  <c r="T226"/>
  <c r="P235"/>
  <c r="T236"/>
  <c r="T228"/>
  <c r="P232"/>
  <c r="Q232"/>
  <c r="T229"/>
  <c r="P233"/>
  <c r="T225"/>
  <c r="T235"/>
  <c r="U233"/>
  <c r="T233"/>
  <c r="U227"/>
  <c r="P234"/>
  <c r="Q227"/>
  <c r="P227"/>
  <c r="X227"/>
  <c r="Y233"/>
  <c r="U232"/>
  <c r="T232"/>
  <c r="T230"/>
  <c r="Y226"/>
  <c r="X226"/>
  <c r="Y228"/>
  <c r="X228"/>
  <c r="P228"/>
  <c r="P226"/>
  <c r="P225"/>
  <c r="Q228"/>
  <c r="P204"/>
  <c r="P203"/>
  <c r="U209"/>
  <c r="T209"/>
  <c r="U212"/>
  <c r="T212"/>
  <c r="P215"/>
  <c r="X205"/>
  <c r="P205"/>
  <c r="T204"/>
  <c r="U213"/>
  <c r="T213"/>
  <c r="X204"/>
  <c r="T205"/>
  <c r="X206"/>
  <c r="X207"/>
  <c r="Q206"/>
  <c r="P206"/>
  <c r="T210"/>
  <c r="P208"/>
  <c r="P209"/>
  <c r="T208"/>
  <c r="P210"/>
  <c r="T206"/>
  <c r="T215"/>
  <c r="Y214"/>
  <c r="T203"/>
  <c r="P212"/>
  <c r="X208"/>
  <c r="Y213"/>
  <c r="U175"/>
  <c r="T175"/>
  <c r="T174"/>
  <c r="P170"/>
  <c r="P169"/>
  <c r="U174"/>
  <c r="T173"/>
  <c r="P177"/>
  <c r="T172"/>
  <c r="Y178"/>
  <c r="P176"/>
  <c r="X173"/>
  <c r="P173"/>
  <c r="T178"/>
  <c r="T171"/>
  <c r="P171"/>
  <c r="Q175"/>
  <c r="Y177"/>
  <c r="U230"/>
  <c r="U178"/>
  <c r="U172"/>
  <c r="Q177"/>
  <c r="U169"/>
  <c r="T169" s="1"/>
  <c r="U173"/>
  <c r="Q171"/>
  <c r="U156"/>
  <c r="T156"/>
  <c r="P162"/>
  <c r="Q159"/>
  <c r="P159"/>
  <c r="P157"/>
  <c r="P156"/>
  <c r="P161"/>
  <c r="T161"/>
  <c r="U163"/>
  <c r="T163"/>
  <c r="T162" s="1"/>
  <c r="X162"/>
  <c r="T158"/>
  <c r="X161"/>
  <c r="T157"/>
  <c r="X158"/>
  <c r="X165"/>
  <c r="P158"/>
  <c r="T159"/>
  <c r="X160"/>
  <c r="X157"/>
  <c r="T164"/>
  <c r="U160"/>
  <c r="P164"/>
  <c r="X156"/>
  <c r="P127"/>
  <c r="P124"/>
  <c r="U123"/>
  <c r="T123"/>
  <c r="P122"/>
  <c r="P121"/>
  <c r="T122"/>
  <c r="X129"/>
  <c r="T124"/>
  <c r="X126"/>
  <c r="U128"/>
  <c r="T128"/>
  <c r="T125"/>
  <c r="X122"/>
  <c r="X124"/>
  <c r="X123"/>
  <c r="P130"/>
  <c r="Q123"/>
  <c r="P123"/>
  <c r="U127"/>
  <c r="T127"/>
  <c r="P129"/>
  <c r="P128"/>
  <c r="X125"/>
  <c r="X110"/>
  <c r="U111"/>
  <c r="T111"/>
  <c r="U107"/>
  <c r="T106"/>
  <c r="U106"/>
  <c r="U104"/>
  <c r="T104" s="1"/>
  <c r="U103"/>
  <c r="T103"/>
  <c r="U102"/>
  <c r="T102"/>
  <c r="P108"/>
  <c r="P105"/>
  <c r="P107"/>
  <c r="T105"/>
  <c r="X102"/>
  <c r="X105"/>
  <c r="X107"/>
  <c r="Y107"/>
  <c r="P102"/>
  <c r="P101"/>
  <c r="Q104"/>
  <c r="P104"/>
  <c r="U108"/>
  <c r="T108"/>
  <c r="X106"/>
  <c r="T101"/>
  <c r="Y110"/>
  <c r="P103"/>
  <c r="P111"/>
  <c r="P110"/>
  <c r="U109"/>
  <c r="T109"/>
  <c r="X104"/>
  <c r="P86"/>
  <c r="P85"/>
  <c r="X92"/>
  <c r="T87"/>
  <c r="P90"/>
  <c r="U91"/>
  <c r="T91"/>
  <c r="T88"/>
  <c r="U90"/>
  <c r="T90"/>
  <c r="T86"/>
  <c r="X86"/>
  <c r="X87"/>
  <c r="P88"/>
  <c r="Q88"/>
  <c r="T85"/>
  <c r="Q87"/>
  <c r="P87"/>
  <c r="X88"/>
  <c r="P65"/>
  <c r="P64"/>
  <c r="P69"/>
  <c r="P71"/>
  <c r="P72"/>
  <c r="T64"/>
  <c r="T73"/>
  <c r="T65"/>
  <c r="T67"/>
  <c r="P66"/>
  <c r="P73"/>
  <c r="Y73"/>
  <c r="X73"/>
  <c r="U70"/>
  <c r="T70"/>
  <c r="T68"/>
  <c r="X65"/>
  <c r="X66"/>
  <c r="X67"/>
  <c r="P67"/>
  <c r="T38"/>
  <c r="P35"/>
  <c r="P34"/>
  <c r="T34"/>
  <c r="T40"/>
  <c r="Y43"/>
  <c r="X43"/>
  <c r="P43"/>
  <c r="Q42"/>
  <c r="P42"/>
  <c r="P38"/>
  <c r="T45"/>
  <c r="U36"/>
  <c r="T36" s="1"/>
  <c r="X37"/>
  <c r="X41" s="1"/>
  <c r="P41"/>
  <c r="T39"/>
  <c r="Q37"/>
  <c r="P37"/>
  <c r="T16"/>
  <c r="T17"/>
  <c r="U16"/>
  <c r="P10"/>
  <c r="P17"/>
  <c r="T10"/>
  <c r="P13"/>
  <c r="T14"/>
  <c r="Y20"/>
  <c r="X20"/>
  <c r="P12"/>
  <c r="U12"/>
  <c r="P11"/>
  <c r="P19"/>
  <c r="U17"/>
  <c r="T13"/>
  <c r="P14"/>
  <c r="X17"/>
  <c r="Q153" i="13"/>
  <c r="P153"/>
  <c r="H206" i="17" l="1"/>
  <c r="J206" s="1"/>
  <c r="H131"/>
  <c r="J131" s="1"/>
  <c r="J41" i="12"/>
  <c r="K41"/>
  <c r="L41"/>
  <c r="M41"/>
  <c r="I41"/>
  <c r="H41"/>
  <c r="G41"/>
  <c r="F41"/>
  <c r="X209" i="18"/>
  <c r="T211"/>
  <c r="X229"/>
  <c r="P229" s="1"/>
  <c r="Y229"/>
  <c r="Q229" s="1"/>
  <c r="X174"/>
  <c r="P172" s="1"/>
  <c r="X163"/>
  <c r="P160" s="1"/>
  <c r="X108"/>
  <c r="P106" s="1"/>
  <c r="T89"/>
  <c r="T107"/>
  <c r="P89"/>
  <c r="P162" i="13" l="1"/>
  <c r="P161"/>
  <c r="P164"/>
  <c r="T162"/>
  <c r="T161"/>
  <c r="Y161"/>
  <c r="X161"/>
  <c r="T163"/>
  <c r="P165"/>
  <c r="T164"/>
  <c r="T165"/>
  <c r="Q163"/>
  <c r="P163"/>
  <c r="Q148"/>
  <c r="Q154"/>
  <c r="P148"/>
  <c r="P145"/>
  <c r="X151"/>
  <c r="T152"/>
  <c r="P150"/>
  <c r="P151"/>
  <c r="X155"/>
  <c r="T150"/>
  <c r="P152"/>
  <c r="T151"/>
  <c r="P147"/>
  <c r="T148"/>
  <c r="T147"/>
  <c r="X149"/>
  <c r="T145"/>
  <c r="P146"/>
  <c r="P154"/>
  <c r="T154"/>
  <c r="T153" s="1"/>
  <c r="X147"/>
  <c r="T146"/>
  <c r="X148"/>
  <c r="T155"/>
  <c r="X146"/>
  <c r="U154"/>
  <c r="X150"/>
  <c r="P132"/>
  <c r="P131"/>
  <c r="Y138"/>
  <c r="X138"/>
  <c r="T136"/>
  <c r="P136"/>
  <c r="P134"/>
  <c r="T132"/>
  <c r="T137"/>
  <c r="T131"/>
  <c r="X135"/>
  <c r="P135"/>
  <c r="P99"/>
  <c r="T104"/>
  <c r="T102"/>
  <c r="X101"/>
  <c r="X103"/>
  <c r="X102"/>
  <c r="X100"/>
  <c r="T101"/>
  <c r="T99"/>
  <c r="P102"/>
  <c r="U106"/>
  <c r="T106"/>
  <c r="T105" s="1"/>
  <c r="X104"/>
  <c r="T100"/>
  <c r="Y108"/>
  <c r="X108"/>
  <c r="P101"/>
  <c r="U103"/>
  <c r="T103" s="1"/>
  <c r="P100"/>
  <c r="P105"/>
  <c r="P87"/>
  <c r="P86"/>
  <c r="X90"/>
  <c r="U92"/>
  <c r="T92"/>
  <c r="T87"/>
  <c r="U90"/>
  <c r="U89" s="1"/>
  <c r="T90"/>
  <c r="T89" s="1"/>
  <c r="T88"/>
  <c r="X87"/>
  <c r="X89"/>
  <c r="X88"/>
  <c r="P92"/>
  <c r="Q88"/>
  <c r="P88"/>
  <c r="P91"/>
  <c r="P77"/>
  <c r="P76"/>
  <c r="P79"/>
  <c r="X77"/>
  <c r="T79"/>
  <c r="T76"/>
  <c r="T80"/>
  <c r="T78"/>
  <c r="P80"/>
  <c r="Q78"/>
  <c r="P78"/>
  <c r="Q64"/>
  <c r="P63"/>
  <c r="P62"/>
  <c r="Y69"/>
  <c r="X69"/>
  <c r="T64"/>
  <c r="P66"/>
  <c r="T68"/>
  <c r="T65"/>
  <c r="T67"/>
  <c r="T63"/>
  <c r="T62"/>
  <c r="X66"/>
  <c r="X63"/>
  <c r="X64"/>
  <c r="X65"/>
  <c r="P64"/>
  <c r="P67"/>
  <c r="Y63"/>
  <c r="P48"/>
  <c r="T49"/>
  <c r="T51"/>
  <c r="Y49"/>
  <c r="X49"/>
  <c r="T52"/>
  <c r="P52"/>
  <c r="T48"/>
  <c r="X48"/>
  <c r="P49"/>
  <c r="P53"/>
  <c r="P34"/>
  <c r="P33"/>
  <c r="P30"/>
  <c r="Y36"/>
  <c r="X36"/>
  <c r="P32"/>
  <c r="P28"/>
  <c r="P27"/>
  <c r="T31"/>
  <c r="T27"/>
  <c r="P35"/>
  <c r="X30"/>
  <c r="X34" s="1"/>
  <c r="U35"/>
  <c r="U31"/>
  <c r="T10"/>
  <c r="T14"/>
  <c r="U12"/>
  <c r="T12" s="1"/>
  <c r="U10"/>
  <c r="Q11"/>
  <c r="T20"/>
  <c r="T13"/>
  <c r="P15"/>
  <c r="P10"/>
  <c r="U20"/>
  <c r="P13"/>
  <c r="P12"/>
  <c r="P17"/>
  <c r="T11"/>
  <c r="P11"/>
  <c r="P16"/>
  <c r="U67"/>
  <c r="X234" i="18"/>
  <c r="Y235"/>
  <c r="X214"/>
  <c r="Y215"/>
  <c r="X178"/>
  <c r="Y179"/>
  <c r="X177"/>
  <c r="T69"/>
  <c r="P39"/>
  <c r="X18"/>
  <c r="P15" s="1"/>
  <c r="X106" i="13" l="1"/>
  <c r="X67"/>
  <c r="P65" s="1"/>
  <c r="X91"/>
  <c r="P89" s="1"/>
  <c r="X179" i="18"/>
  <c r="P207"/>
  <c r="X213"/>
  <c r="X215" s="1"/>
  <c r="T207" s="1"/>
  <c r="T126"/>
  <c r="X127"/>
  <c r="P125" s="1"/>
  <c r="X68"/>
  <c r="P68" s="1"/>
  <c r="T231"/>
  <c r="T66" i="13"/>
  <c r="P31"/>
  <c r="P14"/>
  <c r="X152"/>
  <c r="P149" s="1"/>
  <c r="T15"/>
  <c r="P103"/>
  <c r="X136"/>
  <c r="P133" s="1"/>
  <c r="X233" i="18"/>
  <c r="X235" s="1"/>
  <c r="T227" s="1"/>
  <c r="Q130" l="1"/>
  <c r="U164"/>
  <c r="Q158"/>
  <c r="U14"/>
  <c r="U10"/>
  <c r="Q12"/>
  <c r="Q20"/>
  <c r="T12"/>
  <c r="Q11"/>
  <c r="Q19"/>
  <c r="Y129" l="1"/>
  <c r="U203"/>
  <c r="Q230"/>
  <c r="U226"/>
  <c r="Q235"/>
  <c r="U236"/>
  <c r="U228"/>
  <c r="U229"/>
  <c r="U225"/>
  <c r="U235"/>
  <c r="U231"/>
  <c r="Q234"/>
  <c r="Q204"/>
  <c r="Q203"/>
  <c r="U211"/>
  <c r="Q215"/>
  <c r="Y205"/>
  <c r="Q205"/>
  <c r="U204"/>
  <c r="Y204"/>
  <c r="U205"/>
  <c r="Y206"/>
  <c r="Y207"/>
  <c r="U206"/>
  <c r="U215"/>
  <c r="U207"/>
  <c r="Q212"/>
  <c r="M20" i="20" s="1"/>
  <c r="Y208" i="18"/>
  <c r="Q169"/>
  <c r="Q170"/>
  <c r="Q173"/>
  <c r="Q176"/>
  <c r="Y173"/>
  <c r="Q162"/>
  <c r="Q157"/>
  <c r="Q156"/>
  <c r="Q161"/>
  <c r="U161"/>
  <c r="U162"/>
  <c r="Y162"/>
  <c r="U158"/>
  <c r="Y161"/>
  <c r="U157"/>
  <c r="Y165"/>
  <c r="U159"/>
  <c r="Y158"/>
  <c r="T160"/>
  <c r="Q164"/>
  <c r="Y156"/>
  <c r="Q122"/>
  <c r="Q121"/>
  <c r="Q127"/>
  <c r="U122"/>
  <c r="U126"/>
  <c r="U125"/>
  <c r="Y122"/>
  <c r="Y124"/>
  <c r="Y123"/>
  <c r="Q129"/>
  <c r="U121"/>
  <c r="T121" s="1"/>
  <c r="Q124"/>
  <c r="Q108"/>
  <c r="Q101"/>
  <c r="Q102"/>
  <c r="Q107"/>
  <c r="U105"/>
  <c r="Y102"/>
  <c r="Y105"/>
  <c r="Y106"/>
  <c r="Y209" l="1"/>
  <c r="U101"/>
  <c r="Q103"/>
  <c r="Q105"/>
  <c r="Y104"/>
  <c r="Y108" s="1"/>
  <c r="Q106" s="1"/>
  <c r="Y92"/>
  <c r="U88"/>
  <c r="U86"/>
  <c r="Y86"/>
  <c r="Y87"/>
  <c r="U85"/>
  <c r="Y88"/>
  <c r="Q71"/>
  <c r="Q64"/>
  <c r="Q65"/>
  <c r="Q69"/>
  <c r="U64"/>
  <c r="U73"/>
  <c r="U65"/>
  <c r="U69"/>
  <c r="U68"/>
  <c r="Y65"/>
  <c r="Y66"/>
  <c r="Y67"/>
  <c r="U34"/>
  <c r="U40"/>
  <c r="Q38"/>
  <c r="U45"/>
  <c r="Q17"/>
  <c r="Q10"/>
  <c r="Q13"/>
  <c r="U13"/>
  <c r="Q14"/>
  <c r="Q89" l="1"/>
  <c r="Y68"/>
  <c r="Q68" s="1"/>
  <c r="Q207"/>
  <c r="U208"/>
  <c r="Q210"/>
  <c r="Q208"/>
  <c r="Q66"/>
  <c r="Q225"/>
  <c r="Y30" i="13"/>
  <c r="Y34" s="1"/>
  <c r="U38" i="18"/>
  <c r="Y37"/>
  <c r="Y41" s="1"/>
  <c r="Y148" i="13"/>
  <c r="Q165"/>
  <c r="Q101"/>
  <c r="U27"/>
  <c r="U100"/>
  <c r="U162"/>
  <c r="Q49"/>
  <c r="U68" l="1"/>
  <c r="Q164"/>
  <c r="U66" l="1"/>
  <c r="U132"/>
  <c r="U78"/>
  <c r="U165"/>
  <c r="U163"/>
  <c r="U147"/>
  <c r="U152"/>
  <c r="Q150"/>
  <c r="U149"/>
  <c r="T149" s="1"/>
  <c r="Q151"/>
  <c r="Y155"/>
  <c r="U150"/>
  <c r="Q152"/>
  <c r="Y151"/>
  <c r="U148"/>
  <c r="Q147"/>
  <c r="U151"/>
  <c r="Y149"/>
  <c r="U145"/>
  <c r="Q146"/>
  <c r="Y147"/>
  <c r="U146"/>
  <c r="U155"/>
  <c r="U153" s="1"/>
  <c r="Y146"/>
  <c r="Y150"/>
  <c r="Q77"/>
  <c r="Q76"/>
  <c r="Q79"/>
  <c r="Y77"/>
  <c r="U79"/>
  <c r="U76"/>
  <c r="U80"/>
  <c r="Q80"/>
  <c r="U64"/>
  <c r="Q66"/>
  <c r="U51"/>
  <c r="U52"/>
  <c r="Q51"/>
  <c r="U48"/>
  <c r="Y48"/>
  <c r="U49"/>
  <c r="U50"/>
  <c r="T50" s="1"/>
  <c r="Q53"/>
  <c r="Q48"/>
  <c r="Q32"/>
  <c r="U16"/>
  <c r="U13"/>
  <c r="Q15"/>
  <c r="Q104"/>
  <c r="Y152" l="1"/>
  <c r="Q149" s="1"/>
  <c r="U15"/>
  <c r="N32" i="12" l="1"/>
  <c r="N31"/>
  <c r="Q134" i="13"/>
  <c r="Y66" l="1"/>
  <c r="Y90" l="1"/>
  <c r="Q162"/>
  <c r="Q132"/>
  <c r="Q100"/>
  <c r="Q87"/>
  <c r="Q63"/>
  <c r="Q28"/>
  <c r="U14"/>
  <c r="Q35"/>
  <c r="U101"/>
  <c r="Q161"/>
  <c r="U161"/>
  <c r="U164"/>
  <c r="Q145"/>
  <c r="Q131"/>
  <c r="U136"/>
  <c r="Q136"/>
  <c r="U137"/>
  <c r="U134"/>
  <c r="T134" s="1"/>
  <c r="U131"/>
  <c r="Q135"/>
  <c r="Q99"/>
  <c r="U104"/>
  <c r="Y100"/>
  <c r="Y106" s="1"/>
  <c r="U99"/>
  <c r="Q102"/>
  <c r="U105"/>
  <c r="Q105"/>
  <c r="Q86"/>
  <c r="U86"/>
  <c r="U87"/>
  <c r="U88"/>
  <c r="Y87"/>
  <c r="Y89"/>
  <c r="Y88"/>
  <c r="Q91"/>
  <c r="Q62"/>
  <c r="U65"/>
  <c r="U63"/>
  <c r="U62"/>
  <c r="Y64"/>
  <c r="Y65"/>
  <c r="Q67"/>
  <c r="Q27"/>
  <c r="Q34"/>
  <c r="Q30"/>
  <c r="U29"/>
  <c r="T29" s="1"/>
  <c r="Q33"/>
  <c r="Q10"/>
  <c r="Q13"/>
  <c r="Q12"/>
  <c r="Q17"/>
  <c r="U11"/>
  <c r="Q16"/>
  <c r="Q103" l="1"/>
  <c r="Y136"/>
  <c r="Q133" s="1"/>
  <c r="Y67"/>
  <c r="Q65" s="1"/>
  <c r="Y91"/>
  <c r="Q89" s="1"/>
  <c r="Q14"/>
  <c r="Q31"/>
  <c r="U210" i="18"/>
  <c r="Q209"/>
  <c r="Y174"/>
  <c r="Q172" s="1"/>
  <c r="U171"/>
  <c r="Y160"/>
  <c r="Y157"/>
  <c r="U124"/>
  <c r="Y126"/>
  <c r="Q128"/>
  <c r="Y125"/>
  <c r="Y127" s="1"/>
  <c r="Q125" s="1"/>
  <c r="Q111"/>
  <c r="Q110"/>
  <c r="Q86"/>
  <c r="Q85"/>
  <c r="U66"/>
  <c r="T66" s="1"/>
  <c r="U67"/>
  <c r="Q73"/>
  <c r="Q67"/>
  <c r="Q35"/>
  <c r="Q34"/>
  <c r="U39"/>
  <c r="Q43"/>
  <c r="Q39"/>
  <c r="Q41"/>
  <c r="Y17"/>
  <c r="Y163" l="1"/>
  <c r="Q160" s="1"/>
  <c r="I23" i="20" l="1"/>
  <c r="I34"/>
  <c r="K27"/>
  <c r="N16"/>
  <c r="N27"/>
  <c r="N24"/>
  <c r="N25"/>
  <c r="N31"/>
  <c r="N32"/>
  <c r="N33"/>
  <c r="N34"/>
  <c r="N13"/>
  <c r="N20"/>
  <c r="N21"/>
  <c r="N14"/>
  <c r="N17"/>
  <c r="N37"/>
  <c r="N35"/>
  <c r="N12"/>
  <c r="M12"/>
  <c r="M24"/>
  <c r="M26"/>
  <c r="M28"/>
  <c r="M29"/>
  <c r="M32"/>
  <c r="M34"/>
  <c r="M36"/>
  <c r="M11"/>
  <c r="M13"/>
  <c r="M16"/>
  <c r="M18"/>
  <c r="M21"/>
  <c r="M22"/>
  <c r="L24"/>
  <c r="L25"/>
  <c r="L26"/>
  <c r="L31"/>
  <c r="L32"/>
  <c r="L33"/>
  <c r="L34"/>
  <c r="L36"/>
  <c r="L13"/>
  <c r="L18"/>
  <c r="L19"/>
  <c r="L21"/>
  <c r="L22"/>
  <c r="M37"/>
  <c r="M35"/>
  <c r="M27"/>
  <c r="M14"/>
  <c r="L12"/>
  <c r="L17"/>
  <c r="L37"/>
  <c r="L35"/>
  <c r="L27"/>
  <c r="L14"/>
  <c r="K24"/>
  <c r="K25"/>
  <c r="K26"/>
  <c r="K30"/>
  <c r="K31"/>
  <c r="K32"/>
  <c r="K33"/>
  <c r="K34"/>
  <c r="K36"/>
  <c r="K13"/>
  <c r="K16"/>
  <c r="K19"/>
  <c r="K20"/>
  <c r="K22"/>
  <c r="K10"/>
  <c r="K9"/>
  <c r="K37"/>
  <c r="K35"/>
  <c r="K14"/>
  <c r="K12"/>
  <c r="J24"/>
  <c r="J25"/>
  <c r="J26"/>
  <c r="J29"/>
  <c r="J31"/>
  <c r="J32"/>
  <c r="J33"/>
  <c r="J34"/>
  <c r="J36"/>
  <c r="J11"/>
  <c r="J13"/>
  <c r="J16"/>
  <c r="J20"/>
  <c r="J21"/>
  <c r="J22"/>
  <c r="J23"/>
  <c r="J12"/>
  <c r="J18"/>
  <c r="J37"/>
  <c r="J35"/>
  <c r="J27"/>
  <c r="J30"/>
  <c r="J14"/>
  <c r="I24"/>
  <c r="I25"/>
  <c r="I28"/>
  <c r="I29"/>
  <c r="I33"/>
  <c r="I36"/>
  <c r="I13"/>
  <c r="I18"/>
  <c r="I19"/>
  <c r="I21"/>
  <c r="I22"/>
  <c r="I27"/>
  <c r="I20"/>
  <c r="I16"/>
  <c r="I31"/>
  <c r="I10"/>
  <c r="I9"/>
  <c r="I35"/>
  <c r="I30"/>
  <c r="I32"/>
  <c r="I37"/>
  <c r="I12"/>
  <c r="I14"/>
  <c r="H30"/>
  <c r="H25"/>
  <c r="H28"/>
  <c r="H31"/>
  <c r="H33"/>
  <c r="H34"/>
  <c r="H36"/>
  <c r="H37"/>
  <c r="H14"/>
  <c r="H16"/>
  <c r="H18"/>
  <c r="H19"/>
  <c r="H20"/>
  <c r="H21"/>
  <c r="H10"/>
  <c r="H9"/>
  <c r="H27"/>
  <c r="H22"/>
  <c r="H35"/>
  <c r="H29"/>
  <c r="H23"/>
  <c r="H11"/>
  <c r="H32"/>
  <c r="H13"/>
  <c r="H26"/>
  <c r="H12"/>
  <c r="H24"/>
  <c r="G24" l="1"/>
  <c r="G25"/>
  <c r="G26"/>
  <c r="G29"/>
  <c r="G31"/>
  <c r="G32"/>
  <c r="G33"/>
  <c r="G34"/>
  <c r="G36"/>
  <c r="G11"/>
  <c r="G13"/>
  <c r="G18"/>
  <c r="G20"/>
  <c r="G21"/>
  <c r="G22"/>
  <c r="G23"/>
  <c r="G28"/>
  <c r="G30"/>
  <c r="G37"/>
  <c r="G17"/>
  <c r="G27"/>
  <c r="G35"/>
  <c r="G12"/>
  <c r="F26"/>
  <c r="F31"/>
  <c r="F32"/>
  <c r="F33"/>
  <c r="F36"/>
  <c r="F24"/>
  <c r="F13"/>
  <c r="F18"/>
  <c r="F19"/>
  <c r="F20"/>
  <c r="F22"/>
  <c r="E25"/>
  <c r="E29"/>
  <c r="E31"/>
  <c r="E32"/>
  <c r="E33"/>
  <c r="E34"/>
  <c r="E36"/>
  <c r="E24"/>
  <c r="E16"/>
  <c r="E19"/>
  <c r="E20"/>
  <c r="E21"/>
  <c r="E23"/>
  <c r="F16"/>
  <c r="F10"/>
  <c r="F9"/>
  <c r="F30"/>
  <c r="F34"/>
  <c r="F23"/>
  <c r="F28"/>
  <c r="F25"/>
  <c r="F27"/>
  <c r="F29"/>
  <c r="F11"/>
  <c r="F21"/>
  <c r="F37"/>
  <c r="F35"/>
  <c r="F14"/>
  <c r="E35" l="1"/>
  <c r="E27"/>
  <c r="E37"/>
  <c r="E28"/>
  <c r="E30"/>
  <c r="E14"/>
  <c r="Y18" i="18"/>
  <c r="Q15" s="1"/>
  <c r="N36" i="20"/>
  <c r="N23"/>
  <c r="N19"/>
  <c r="N18"/>
  <c r="N30"/>
  <c r="N29"/>
  <c r="N28"/>
  <c r="N26"/>
  <c r="N11"/>
  <c r="N10"/>
  <c r="N9"/>
  <c r="M15"/>
  <c r="M23"/>
  <c r="M33"/>
  <c r="M31"/>
  <c r="M30"/>
  <c r="M19"/>
  <c r="M25"/>
  <c r="M17"/>
  <c r="M10"/>
  <c r="M9"/>
  <c r="L23"/>
  <c r="L20"/>
  <c r="L30"/>
  <c r="L16"/>
  <c r="L29"/>
  <c r="L28"/>
  <c r="L11"/>
  <c r="L10"/>
  <c r="L9"/>
  <c r="K23"/>
  <c r="K21"/>
  <c r="K18"/>
  <c r="K29"/>
  <c r="K28"/>
  <c r="K11"/>
  <c r="K17"/>
  <c r="J19"/>
  <c r="J28"/>
  <c r="J17"/>
  <c r="J10"/>
  <c r="J9"/>
  <c r="I26"/>
  <c r="I11"/>
  <c r="I17"/>
  <c r="H15"/>
  <c r="G19"/>
  <c r="G16"/>
  <c r="G14"/>
  <c r="H17"/>
  <c r="G10"/>
  <c r="G9"/>
  <c r="F12"/>
  <c r="F17"/>
  <c r="E22"/>
  <c r="E18"/>
  <c r="E17"/>
  <c r="E13"/>
  <c r="E26"/>
  <c r="E12"/>
  <c r="E11"/>
  <c r="E10"/>
  <c r="E9"/>
  <c r="I15" l="1"/>
  <c r="E15"/>
  <c r="F15"/>
  <c r="G15"/>
  <c r="J15"/>
  <c r="L15"/>
  <c r="K15"/>
  <c r="N15"/>
  <c r="K35" i="12" l="1"/>
  <c r="I16" l="1"/>
  <c r="N16"/>
  <c r="G30"/>
  <c r="N18"/>
  <c r="H34"/>
  <c r="H29"/>
  <c r="N35"/>
  <c r="N24"/>
  <c r="N25"/>
  <c r="N33"/>
  <c r="N34"/>
  <c r="N36"/>
  <c r="N13"/>
  <c r="N20"/>
  <c r="N21"/>
  <c r="N22"/>
  <c r="N23"/>
  <c r="N37"/>
  <c r="N11"/>
  <c r="N26"/>
  <c r="N27"/>
  <c r="N28"/>
  <c r="M24"/>
  <c r="M26"/>
  <c r="M28"/>
  <c r="M31"/>
  <c r="M32"/>
  <c r="M34"/>
  <c r="M36"/>
  <c r="M37"/>
  <c r="M11"/>
  <c r="M13"/>
  <c r="M14"/>
  <c r="M16"/>
  <c r="M18"/>
  <c r="M20"/>
  <c r="M21"/>
  <c r="M22"/>
  <c r="M23"/>
  <c r="M30"/>
  <c r="L24"/>
  <c r="L25"/>
  <c r="L26"/>
  <c r="L29"/>
  <c r="L31"/>
  <c r="L32"/>
  <c r="L33"/>
  <c r="L34"/>
  <c r="L35"/>
  <c r="L36"/>
  <c r="L11"/>
  <c r="L14"/>
  <c r="L18"/>
  <c r="L19"/>
  <c r="L20"/>
  <c r="L21"/>
  <c r="L23"/>
  <c r="L27"/>
  <c r="L28"/>
  <c r="K24"/>
  <c r="K25"/>
  <c r="K27"/>
  <c r="K31"/>
  <c r="K32"/>
  <c r="K33"/>
  <c r="K34"/>
  <c r="K36"/>
  <c r="K13"/>
  <c r="K16"/>
  <c r="K19"/>
  <c r="K21"/>
  <c r="K22"/>
  <c r="K23"/>
  <c r="K10"/>
  <c r="J24"/>
  <c r="J25"/>
  <c r="J26"/>
  <c r="J27"/>
  <c r="J28"/>
  <c r="J29"/>
  <c r="J31"/>
  <c r="J33"/>
  <c r="J34"/>
  <c r="J36"/>
  <c r="J37"/>
  <c r="J11"/>
  <c r="J13"/>
  <c r="J14"/>
  <c r="J18"/>
  <c r="J20"/>
  <c r="J21"/>
  <c r="J22"/>
  <c r="J23"/>
  <c r="J30"/>
  <c r="I24"/>
  <c r="I26"/>
  <c r="I28"/>
  <c r="I31"/>
  <c r="I32"/>
  <c r="I33"/>
  <c r="I34"/>
  <c r="I35"/>
  <c r="I10"/>
  <c r="I11"/>
  <c r="I13"/>
  <c r="I14"/>
  <c r="I19"/>
  <c r="I20"/>
  <c r="I22"/>
  <c r="I30"/>
  <c r="I18"/>
  <c r="I27"/>
  <c r="H28"/>
  <c r="H31"/>
  <c r="H33"/>
  <c r="H36"/>
  <c r="H37"/>
  <c r="H10"/>
  <c r="H11"/>
  <c r="H13"/>
  <c r="H14"/>
  <c r="H16"/>
  <c r="H18"/>
  <c r="H19"/>
  <c r="H20"/>
  <c r="H21"/>
  <c r="H22"/>
  <c r="H23"/>
  <c r="H30"/>
  <c r="G24"/>
  <c r="G25"/>
  <c r="G26"/>
  <c r="G28"/>
  <c r="G29"/>
  <c r="G31"/>
  <c r="G32"/>
  <c r="G33"/>
  <c r="G34"/>
  <c r="G36"/>
  <c r="G11"/>
  <c r="G13"/>
  <c r="G18"/>
  <c r="G20"/>
  <c r="G21"/>
  <c r="G22"/>
  <c r="G23"/>
  <c r="G37"/>
  <c r="G35"/>
  <c r="F24"/>
  <c r="F25"/>
  <c r="F26"/>
  <c r="F31"/>
  <c r="F32"/>
  <c r="F33"/>
  <c r="F35"/>
  <c r="F36"/>
  <c r="F11"/>
  <c r="F13"/>
  <c r="F16"/>
  <c r="F18"/>
  <c r="F19"/>
  <c r="F20"/>
  <c r="F22"/>
  <c r="F23"/>
  <c r="F10"/>
  <c r="E24"/>
  <c r="E25"/>
  <c r="E28"/>
  <c r="E29"/>
  <c r="E30"/>
  <c r="E31"/>
  <c r="E32"/>
  <c r="E33"/>
  <c r="E34"/>
  <c r="E36"/>
  <c r="E13"/>
  <c r="E18"/>
  <c r="E19"/>
  <c r="E21"/>
  <c r="E22"/>
  <c r="E23"/>
  <c r="K29"/>
  <c r="M29"/>
  <c r="G16"/>
  <c r="G10"/>
  <c r="G9"/>
  <c r="I36"/>
  <c r="H27" l="1"/>
  <c r="N30" l="1"/>
  <c r="N14"/>
  <c r="N29"/>
  <c r="N10"/>
  <c r="N19"/>
  <c r="K30"/>
  <c r="K18"/>
  <c r="J32"/>
  <c r="K20"/>
  <c r="K14"/>
  <c r="J9"/>
  <c r="J10"/>
  <c r="H9"/>
  <c r="E27"/>
  <c r="L16" l="1"/>
  <c r="I29"/>
  <c r="F29"/>
  <c r="F27"/>
  <c r="I9"/>
  <c r="I23"/>
  <c r="I21"/>
  <c r="M12"/>
  <c r="I12"/>
  <c r="H12"/>
  <c r="I25"/>
  <c r="I37"/>
  <c r="N17"/>
  <c r="N9"/>
  <c r="E35"/>
  <c r="M10"/>
  <c r="M9"/>
  <c r="M33"/>
  <c r="M25"/>
  <c r="M27"/>
  <c r="M35"/>
  <c r="L9"/>
  <c r="L30"/>
  <c r="L37"/>
  <c r="L17"/>
  <c r="L13"/>
  <c r="L10"/>
  <c r="L22"/>
  <c r="K9"/>
  <c r="K37"/>
  <c r="K17"/>
  <c r="K11"/>
  <c r="K26"/>
  <c r="K28"/>
  <c r="J35"/>
  <c r="J12"/>
  <c r="J19"/>
  <c r="H32"/>
  <c r="I17"/>
  <c r="H15"/>
  <c r="H25"/>
  <c r="H35"/>
  <c r="H26"/>
  <c r="H24"/>
  <c r="G17"/>
  <c r="G27"/>
  <c r="G14"/>
  <c r="G19"/>
  <c r="F14"/>
  <c r="F37"/>
  <c r="F28"/>
  <c r="F30"/>
  <c r="F34"/>
  <c r="F9"/>
  <c r="F21"/>
  <c r="E16"/>
  <c r="E10"/>
  <c r="E9"/>
  <c r="E37"/>
  <c r="E11"/>
  <c r="E14"/>
  <c r="E20"/>
  <c r="E26"/>
  <c r="M19"/>
  <c r="M17"/>
  <c r="L12"/>
  <c r="K12"/>
  <c r="J17"/>
  <c r="H17"/>
  <c r="G12"/>
  <c r="F12"/>
  <c r="F17"/>
  <c r="E17"/>
  <c r="E12"/>
  <c r="G15" l="1"/>
  <c r="M15"/>
  <c r="J15"/>
  <c r="N15"/>
  <c r="I15"/>
  <c r="F15"/>
  <c r="N12"/>
  <c r="E15"/>
  <c r="K15"/>
  <c r="L15"/>
</calcChain>
</file>

<file path=xl/sharedStrings.xml><?xml version="1.0" encoding="utf-8"?>
<sst xmlns="http://schemas.openxmlformats.org/spreadsheetml/2006/main" count="3859" uniqueCount="707">
  <si>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</si>
  <si>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</si>
  <si>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</si>
  <si>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</si>
  <si>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</si>
  <si>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</si>
  <si>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</si>
  <si>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</si>
  <si>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</si>
  <si>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</si>
  <si>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</si>
  <si>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</si>
  <si>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338 / 11</t>
  </si>
  <si>
    <t>Норма по СанПин</t>
  </si>
  <si>
    <t>День</t>
  </si>
  <si>
    <t>349/11</t>
  </si>
  <si>
    <t>223 /11</t>
  </si>
  <si>
    <t>376/11</t>
  </si>
  <si>
    <t>Чай с сахаром</t>
  </si>
  <si>
    <t>Сыр порциями</t>
  </si>
  <si>
    <t xml:space="preserve">   2-я неделя</t>
  </si>
  <si>
    <t>265/11</t>
  </si>
  <si>
    <t>182/11</t>
  </si>
  <si>
    <t>382/11</t>
  </si>
  <si>
    <t>239/11</t>
  </si>
  <si>
    <t>294/11</t>
  </si>
  <si>
    <t>12-18 л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</si>
  <si>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</si>
  <si>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</si>
  <si>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</si>
  <si>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</si>
  <si>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</si>
  <si>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</si>
  <si>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</si>
  <si>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</si>
  <si>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</si>
  <si>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</si>
  <si>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</si>
  <si>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</si>
  <si>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</si>
  <si>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</si>
  <si>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</si>
  <si>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</si>
  <si>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</si>
  <si>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</si>
  <si>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</si>
  <si>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</si>
  <si>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</si>
  <si>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</si>
  <si>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</si>
  <si>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</si>
  <si>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</si>
  <si>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</si>
  <si>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</si>
  <si>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</si>
  <si>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</si>
  <si>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</si>
  <si>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</si>
  <si>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</si>
  <si>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</si>
  <si>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</si>
  <si>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</si>
  <si>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</si>
  <si>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</si>
  <si>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овощи свежие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</si>
  <si>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</si>
  <si>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</si>
  <si>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</si>
  <si>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</si>
  <si>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</si>
  <si>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</si>
  <si>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</si>
  <si>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</si>
  <si>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</si>
  <si>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</si>
  <si>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</si>
  <si>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</si>
  <si>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</si>
  <si>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(М Е Н Ю - РАСКЛАДКА)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</si>
  <si>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</si>
  <si>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</si>
  <si>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</si>
  <si>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</si>
  <si>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</si>
  <si>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</si>
  <si>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</si>
  <si>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</si>
  <si>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 xml:space="preserve">сметана </t>
  </si>
  <si>
    <t>морковь</t>
  </si>
  <si>
    <t>зелень</t>
  </si>
  <si>
    <t>овощи</t>
  </si>
  <si>
    <t>фрукты</t>
  </si>
  <si>
    <t>свекла</t>
  </si>
  <si>
    <t>рыба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</si>
  <si>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</si>
  <si>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</si>
  <si>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</si>
  <si>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</si>
  <si>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</si>
  <si>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</si>
  <si>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</si>
  <si>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</si>
  <si>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лук репчатый</t>
  </si>
  <si>
    <t>томат пюр</t>
  </si>
  <si>
    <t>сахар песок</t>
  </si>
  <si>
    <t>м/растительное</t>
  </si>
  <si>
    <t>запеканка из творога</t>
  </si>
  <si>
    <t>чай с сахаром</t>
  </si>
  <si>
    <t>223/11</t>
  </si>
  <si>
    <t>творог</t>
  </si>
  <si>
    <t>сухарь пан</t>
  </si>
  <si>
    <t xml:space="preserve">чай </t>
  </si>
  <si>
    <t>сметана</t>
  </si>
  <si>
    <t>мука на подпыл</t>
  </si>
  <si>
    <t>яйца</t>
  </si>
  <si>
    <t>яйцо</t>
  </si>
  <si>
    <t>хлеб</t>
  </si>
  <si>
    <t xml:space="preserve">морковь       </t>
  </si>
  <si>
    <t>лук репчат</t>
  </si>
  <si>
    <t>соус</t>
  </si>
  <si>
    <t>мука пшенич</t>
  </si>
  <si>
    <t>томат пюре</t>
  </si>
  <si>
    <t>2я-неделя</t>
  </si>
  <si>
    <t>Плов с говядиной</t>
  </si>
  <si>
    <t>крупа рисовая</t>
  </si>
  <si>
    <t>Котлета рубленая</t>
  </si>
  <si>
    <t>сухарь панирован.</t>
  </si>
  <si>
    <t>100/80</t>
  </si>
  <si>
    <t>капуста</t>
  </si>
  <si>
    <t>горошек зел</t>
  </si>
  <si>
    <t>какао-пор</t>
  </si>
  <si>
    <t>382 /11</t>
  </si>
  <si>
    <t xml:space="preserve">соус в тефтели         </t>
  </si>
  <si>
    <t xml:space="preserve">    / 11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</si>
  <si>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</si>
  <si>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</si>
  <si>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</si>
  <si>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</si>
  <si>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</si>
  <si>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</si>
  <si>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</si>
  <si>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</si>
  <si>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</si>
  <si>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</si>
  <si>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</si>
  <si>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</si>
  <si>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</si>
  <si>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</si>
  <si>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</si>
  <si>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</si>
  <si>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</si>
  <si>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</si>
  <si>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</si>
  <si>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</si>
  <si>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</si>
  <si>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</si>
  <si>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</si>
  <si>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</si>
  <si>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</si>
  <si>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</si>
  <si>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</si>
  <si>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</si>
  <si>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</si>
  <si>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</si>
  <si>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</si>
  <si>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</si>
  <si>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</si>
  <si>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 xml:space="preserve">мед работник </t>
  </si>
  <si>
    <t>Любовь Николаевна</t>
  </si>
  <si>
    <t>шк № 40</t>
  </si>
  <si>
    <t>тел</t>
  </si>
  <si>
    <t>8-952-860-7686</t>
  </si>
  <si>
    <t>СОГЛАСОВАНО:</t>
  </si>
  <si>
    <t xml:space="preserve">Итого за день по СанПиН  </t>
  </si>
  <si>
    <t xml:space="preserve">из птицы </t>
  </si>
  <si>
    <t>Кофейный напиток</t>
  </si>
  <si>
    <t>379/11</t>
  </si>
  <si>
    <t>83/11</t>
  </si>
  <si>
    <t>лук репч.</t>
  </si>
  <si>
    <t>82/11</t>
  </si>
  <si>
    <t>106/11</t>
  </si>
  <si>
    <t>116/11</t>
  </si>
  <si>
    <t>плов с говядиной</t>
  </si>
  <si>
    <t>88/11</t>
  </si>
  <si>
    <t xml:space="preserve">Соус: </t>
  </si>
  <si>
    <t>108/11</t>
  </si>
  <si>
    <t xml:space="preserve">       тефтели   </t>
  </si>
  <si>
    <t>188/11</t>
  </si>
  <si>
    <t>Ответственный за разработку меню инженер-технолог       ___________________________________________</t>
  </si>
  <si>
    <t>/Ткаченко А.Н./</t>
  </si>
  <si>
    <t>70 /11</t>
  </si>
  <si>
    <t>запеканка из творога с</t>
  </si>
  <si>
    <t>молоком сгущённым</t>
  </si>
  <si>
    <t>102 /11</t>
  </si>
  <si>
    <t>Щи из св/капусты с картофелем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</si>
  <si>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</si>
  <si>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</si>
  <si>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</si>
  <si>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</si>
  <si>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</si>
  <si>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</si>
  <si>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</si>
  <si>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</si>
  <si>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282/11</t>
  </si>
  <si>
    <t>1-й день</t>
  </si>
  <si>
    <t>молоко сгущ.</t>
  </si>
  <si>
    <t>7-й день</t>
  </si>
  <si>
    <t>10-й день</t>
  </si>
  <si>
    <t>каша молочная  рисовая</t>
  </si>
  <si>
    <r>
      <t xml:space="preserve"> </t>
    </r>
    <r>
      <rPr>
        <sz val="8"/>
        <color rgb="FF000000"/>
        <rFont val="Calibri"/>
        <family val="2"/>
        <charset val="204"/>
      </rPr>
      <t>вода</t>
    </r>
  </si>
  <si>
    <t xml:space="preserve">   Россия Краснодарский край </t>
  </si>
  <si>
    <t xml:space="preserve">сок </t>
  </si>
  <si>
    <t>крахмал</t>
  </si>
  <si>
    <t>Сок фруктовый (яблочный)</t>
  </si>
  <si>
    <t>Среднее за 10  дней (фактически)</t>
  </si>
  <si>
    <t>СанПиН 2.3/2.4.3590 -20</t>
  </si>
  <si>
    <t>З А В Т Р А К   25 %</t>
  </si>
  <si>
    <t>филе бедра кур</t>
  </si>
  <si>
    <t>возрастная категория: 12-18 лет</t>
  </si>
  <si>
    <t>возрастная группа 12-18 лет</t>
  </si>
  <si>
    <t>100/20</t>
  </si>
  <si>
    <t>163/37</t>
  </si>
  <si>
    <t>минтай б/г потраш</t>
  </si>
  <si>
    <t>Тефтели рыбные (минтай)</t>
  </si>
  <si>
    <t>0,163шт.</t>
  </si>
  <si>
    <t>яблоки</t>
  </si>
  <si>
    <t>вода кипяток</t>
  </si>
  <si>
    <t>СОУС</t>
  </si>
  <si>
    <t>235/11</t>
  </si>
  <si>
    <t>Шницель рыбный (минтай)</t>
  </si>
  <si>
    <t>минтай б/г</t>
  </si>
  <si>
    <t>сухарь панирр</t>
  </si>
  <si>
    <t>Шницель рыбный</t>
  </si>
  <si>
    <t xml:space="preserve"> зелень</t>
  </si>
  <si>
    <t>картофельное пюре</t>
  </si>
  <si>
    <t xml:space="preserve">картофель пюре </t>
  </si>
  <si>
    <t>171-75</t>
  </si>
  <si>
    <t>/ икра свекольная</t>
  </si>
  <si>
    <t>Молоко кипячёное</t>
  </si>
  <si>
    <t>385/11</t>
  </si>
  <si>
    <t>зелень св.</t>
  </si>
  <si>
    <t>огурец свежий</t>
  </si>
  <si>
    <t>итого овощи</t>
  </si>
  <si>
    <t>всего овощей</t>
  </si>
  <si>
    <t>фрукты яблоко</t>
  </si>
  <si>
    <t>какао порошок</t>
  </si>
  <si>
    <t>/ Икра кабачковая</t>
  </si>
  <si>
    <t>кабачки</t>
  </si>
  <si>
    <t>128-73</t>
  </si>
  <si>
    <t>Картофельное пюре/</t>
  </si>
  <si>
    <t xml:space="preserve">  /  11</t>
  </si>
  <si>
    <t>/икра кабачковая</t>
  </si>
  <si>
    <t>Кондитерка (печенье)</t>
  </si>
  <si>
    <t>сыр костромской</t>
  </si>
  <si>
    <t>Борщ с картофелем со</t>
  </si>
  <si>
    <t>свежей капустой</t>
  </si>
  <si>
    <t>капуста б/кач</t>
  </si>
  <si>
    <t>Борщ с картоф. и св. капуст.</t>
  </si>
  <si>
    <t>фрикадельки</t>
  </si>
  <si>
    <t xml:space="preserve">Суп с крупой </t>
  </si>
  <si>
    <t>крупа пшено</t>
  </si>
  <si>
    <t>102/11</t>
  </si>
  <si>
    <t>Суп картоф. с горохом</t>
  </si>
  <si>
    <t xml:space="preserve">Суп картофельный </t>
  </si>
  <si>
    <t xml:space="preserve"> с горохом</t>
  </si>
  <si>
    <t>крупа горох</t>
  </si>
  <si>
    <t>Щи из св/ капусты с карт</t>
  </si>
  <si>
    <t>Суп с клёцками</t>
  </si>
  <si>
    <t>клёцки</t>
  </si>
  <si>
    <t>14/11</t>
  </si>
  <si>
    <t>Масло порциями</t>
  </si>
  <si>
    <t>Суп с рыбными фрикадельками</t>
  </si>
  <si>
    <t>ОСЕНЬ</t>
  </si>
  <si>
    <t>Суп с крупой</t>
  </si>
  <si>
    <t xml:space="preserve">соус </t>
  </si>
  <si>
    <t>картофельное пюре  /</t>
  </si>
  <si>
    <t>128/11</t>
  </si>
  <si>
    <t>Суп с макаронами</t>
  </si>
  <si>
    <t>111/11</t>
  </si>
  <si>
    <t xml:space="preserve">Жаркое </t>
  </si>
  <si>
    <t>по - домашнему</t>
  </si>
  <si>
    <t>свинина</t>
  </si>
  <si>
    <t>лавр /лист</t>
  </si>
  <si>
    <t xml:space="preserve">овощи свежие </t>
  </si>
  <si>
    <t>овощи свежие огурец</t>
  </si>
  <si>
    <t>259/11</t>
  </si>
  <si>
    <t>Жаркое по - дормашнему</t>
  </si>
  <si>
    <t xml:space="preserve">Щи из свежей капусты </t>
  </si>
  <si>
    <t>с картофелем</t>
  </si>
  <si>
    <t>каша пшённая/ икра</t>
  </si>
  <si>
    <t>свекольная</t>
  </si>
  <si>
    <t>0,1 шт.</t>
  </si>
  <si>
    <r>
      <rPr>
        <sz val="7"/>
        <color theme="1"/>
        <rFont val="Arial Cyr"/>
        <charset val="204"/>
      </rPr>
      <t>соус</t>
    </r>
    <r>
      <rPr>
        <sz val="8"/>
        <color theme="1"/>
        <rFont val="Arial Cyr"/>
        <family val="2"/>
        <charset val="204"/>
      </rPr>
      <t xml:space="preserve">; </t>
    </r>
    <r>
      <rPr>
        <sz val="8"/>
        <color theme="1"/>
        <rFont val="Arial Cyr"/>
        <charset val="204"/>
      </rPr>
      <t xml:space="preserve"> мука</t>
    </r>
  </si>
  <si>
    <t>Крупа пшено</t>
  </si>
  <si>
    <t xml:space="preserve">томат пюре </t>
  </si>
  <si>
    <t>сок яблочный</t>
  </si>
  <si>
    <t>Свекольник</t>
  </si>
  <si>
    <t>помидор</t>
  </si>
  <si>
    <t>Овощи свежие (помидор)</t>
  </si>
  <si>
    <t>99 / 11</t>
  </si>
  <si>
    <t xml:space="preserve">Суп из овощей </t>
  </si>
  <si>
    <t xml:space="preserve">    Суп из овощей </t>
  </si>
  <si>
    <t xml:space="preserve">     картофель пюре </t>
  </si>
  <si>
    <t>133/11</t>
  </si>
  <si>
    <t>филе кур</t>
  </si>
  <si>
    <t>помидоры св.</t>
  </si>
  <si>
    <t>Овощи свежие (огурец)</t>
  </si>
  <si>
    <t>284/11</t>
  </si>
  <si>
    <t>Суп  с клёцками</t>
  </si>
  <si>
    <t xml:space="preserve">м/сливочное </t>
  </si>
  <si>
    <t>сыр Костромской</t>
  </si>
  <si>
    <t>Жаркое по - домашнему</t>
  </si>
  <si>
    <t>3 /11</t>
  </si>
  <si>
    <t xml:space="preserve">масло порциями </t>
  </si>
  <si>
    <t>2 шт.</t>
  </si>
  <si>
    <t>71 /11</t>
  </si>
  <si>
    <t xml:space="preserve">  /  икра кабачковая</t>
  </si>
  <si>
    <t xml:space="preserve">  Картофельное пюре   /</t>
  </si>
  <si>
    <t>молоко кипячёное</t>
  </si>
  <si>
    <t>171-75 /</t>
  </si>
  <si>
    <t xml:space="preserve">   /   Икра  свекольная</t>
  </si>
  <si>
    <t>100 / 80</t>
  </si>
  <si>
    <t>100 / 20</t>
  </si>
  <si>
    <t>99/11</t>
  </si>
  <si>
    <t>0,08275 шт.</t>
  </si>
  <si>
    <t>Суфле из печени</t>
  </si>
  <si>
    <t>105 /15</t>
  </si>
  <si>
    <t>итого Специи</t>
  </si>
  <si>
    <t>Запеканка из творога с молоком сгущённым</t>
  </si>
  <si>
    <t>Фрукты свежие  ( яблоко )</t>
  </si>
  <si>
    <t>нарезка</t>
  </si>
  <si>
    <t>масло порциями</t>
  </si>
  <si>
    <t>269/11</t>
  </si>
  <si>
    <t>Биточки особые</t>
  </si>
  <si>
    <t>Картофель тушёный</t>
  </si>
  <si>
    <t>с овощами</t>
  </si>
  <si>
    <t>лук репчат.</t>
  </si>
  <si>
    <t>лавр. / лист</t>
  </si>
  <si>
    <t>горошек зелёный конс</t>
  </si>
  <si>
    <t>приправа овощная</t>
  </si>
  <si>
    <t>филе бедро птиц</t>
  </si>
  <si>
    <t>яйцо шт. / гр.</t>
  </si>
  <si>
    <t>сухарь панир</t>
  </si>
  <si>
    <t>55/155</t>
  </si>
  <si>
    <t>Каша молочная  (рисовая)</t>
  </si>
  <si>
    <t>14 /11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</si>
  <si>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</si>
  <si>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</si>
  <si>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 xml:space="preserve">  10 - й   день</t>
  </si>
  <si>
    <t>0,07 шт.</t>
  </si>
  <si>
    <t>специи д/плова</t>
  </si>
  <si>
    <t>110/20</t>
  </si>
  <si>
    <t>0,11шт.</t>
  </si>
  <si>
    <t>0,075шт.</t>
  </si>
  <si>
    <t>яйца шт./гр.</t>
  </si>
  <si>
    <t>160/40</t>
  </si>
  <si>
    <t xml:space="preserve">  9 - й   день</t>
  </si>
  <si>
    <t xml:space="preserve">   8 - й   день</t>
  </si>
  <si>
    <t xml:space="preserve">   7 - й   день</t>
  </si>
  <si>
    <t xml:space="preserve">   6 - й   день</t>
  </si>
  <si>
    <t xml:space="preserve">   5 - й   день</t>
  </si>
  <si>
    <t xml:space="preserve">   4 - й   день</t>
  </si>
  <si>
    <t xml:space="preserve">   3 - й   день</t>
  </si>
  <si>
    <t xml:space="preserve">   2 - й   день</t>
  </si>
  <si>
    <t xml:space="preserve">   1 - й   день</t>
  </si>
  <si>
    <t>лавр./лист</t>
  </si>
  <si>
    <t>0,1шт.</t>
  </si>
  <si>
    <t>Кондитер.изд. (печенье)</t>
  </si>
  <si>
    <t xml:space="preserve">Суп с макаронами </t>
  </si>
  <si>
    <t>Фрукты свежие ( яблоко )</t>
  </si>
  <si>
    <t xml:space="preserve">лук репчат.      </t>
  </si>
  <si>
    <t>бедро куриное</t>
  </si>
  <si>
    <t xml:space="preserve">каша пшённая </t>
  </si>
  <si>
    <t>377/11</t>
  </si>
  <si>
    <t>чай с молоком</t>
  </si>
  <si>
    <t>Кондитерские изделия</t>
  </si>
  <si>
    <t>печенье</t>
  </si>
  <si>
    <t>/    Икра    кабачковая</t>
  </si>
  <si>
    <t>Суп с лапшой</t>
  </si>
  <si>
    <t>ванилин</t>
  </si>
  <si>
    <t>Запеканка рисовая с</t>
  </si>
  <si>
    <t>выход  подсушенной лапши 20 гр.</t>
  </si>
  <si>
    <t xml:space="preserve"> мука пш.</t>
  </si>
  <si>
    <t>175/25</t>
  </si>
  <si>
    <t>0,175шт.</t>
  </si>
  <si>
    <t xml:space="preserve"> фрикадельками</t>
  </si>
  <si>
    <t xml:space="preserve">Суп с рыбными </t>
  </si>
  <si>
    <t>0,175 шт.</t>
  </si>
  <si>
    <t>125/55</t>
  </si>
  <si>
    <t xml:space="preserve">  8 - й день</t>
  </si>
  <si>
    <t xml:space="preserve">  7 - й день</t>
  </si>
  <si>
    <t>сухарь панир.</t>
  </si>
  <si>
    <t xml:space="preserve">   1 - й день</t>
  </si>
  <si>
    <t xml:space="preserve">   2 - й день</t>
  </si>
  <si>
    <t xml:space="preserve">   3 - й день</t>
  </si>
  <si>
    <t xml:space="preserve">   4 - й день</t>
  </si>
  <si>
    <t xml:space="preserve">  10  - ТИДНЕВНАЯ   ( М Е Н Ю - Р А С К Л А Д К А )   ДЛЯ  ПИТАНИЯ  ДЕТЕЙ    О Б Е Д Ы</t>
  </si>
  <si>
    <t>1 - я  неделя</t>
  </si>
  <si>
    <t>2 - я  неделя</t>
  </si>
  <si>
    <t xml:space="preserve">   5 - й день</t>
  </si>
  <si>
    <t xml:space="preserve">   6  - й день</t>
  </si>
  <si>
    <t xml:space="preserve">  9 - й день</t>
  </si>
  <si>
    <t>яйцо шт./гр.</t>
  </si>
  <si>
    <t>Суфле ипз печени</t>
  </si>
  <si>
    <t xml:space="preserve">Картофель </t>
  </si>
  <si>
    <t>120/15</t>
  </si>
  <si>
    <t>Хлеб пш.</t>
  </si>
  <si>
    <t>0,095шт.</t>
  </si>
  <si>
    <t>0,405 шт.</t>
  </si>
  <si>
    <t>150/30</t>
  </si>
  <si>
    <t xml:space="preserve">Котлета рубленая из птицы         </t>
  </si>
  <si>
    <t xml:space="preserve">  10 - й день</t>
  </si>
  <si>
    <t>Хлеб ржано-пшеничный</t>
  </si>
  <si>
    <t>1 - я неделя</t>
  </si>
  <si>
    <t xml:space="preserve"> О С Е Н Ь   20___ г.</t>
  </si>
  <si>
    <t>О Б Е Д Ы</t>
  </si>
  <si>
    <t xml:space="preserve">      на одного человека в день</t>
  </si>
  <si>
    <t>МЕНЮ</t>
  </si>
  <si>
    <t>10 - ТИДНЕВКА</t>
  </si>
  <si>
    <t>компановка сырья по БРУТТО (продукт без очистки )</t>
  </si>
  <si>
    <t>компановка сырья по НЕТТО (чистый продукт)</t>
  </si>
  <si>
    <t>хлеб ржан.</t>
  </si>
  <si>
    <t xml:space="preserve">                      ОВОЩИ</t>
  </si>
  <si>
    <t>хлеб пшен.</t>
  </si>
  <si>
    <t>капуста б/кач. Св.</t>
  </si>
  <si>
    <t>ПЕЧЕНЬ</t>
  </si>
  <si>
    <t>ЛИМ КИСЛ</t>
  </si>
  <si>
    <t>2-й день</t>
  </si>
  <si>
    <t>кондитер</t>
  </si>
  <si>
    <t>минтай без/ головка</t>
  </si>
  <si>
    <t>3-й день</t>
  </si>
  <si>
    <t>фрукты яблоко св.</t>
  </si>
  <si>
    <t>молоко сгущёное</t>
  </si>
  <si>
    <r>
      <t xml:space="preserve">компановка сырья по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</t>
    </r>
    <r>
      <rPr>
        <sz val="11"/>
        <color rgb="FFC00000"/>
        <rFont val="Calibri"/>
        <family val="2"/>
        <charset val="204"/>
      </rPr>
      <t>чистый продукт</t>
    </r>
    <r>
      <rPr>
        <sz val="11"/>
        <color rgb="FF000000"/>
        <rFont val="Calibri"/>
        <family val="2"/>
        <charset val="204"/>
      </rPr>
      <t>)</t>
    </r>
  </si>
  <si>
    <t>4-й день</t>
  </si>
  <si>
    <t>5-й день</t>
  </si>
  <si>
    <t>бедро кур на кости</t>
  </si>
  <si>
    <t>сухарь панированный</t>
  </si>
  <si>
    <t>2 - я неделя</t>
  </si>
  <si>
    <t>6-й день</t>
  </si>
  <si>
    <t>Конд.(печенье)</t>
  </si>
  <si>
    <t>помидор св.</t>
  </si>
  <si>
    <t>Горошек консервирован.</t>
  </si>
  <si>
    <t>кабачёк</t>
  </si>
  <si>
    <t>8-й день</t>
  </si>
  <si>
    <t>Я Й Ц А</t>
  </si>
  <si>
    <t>штук</t>
  </si>
  <si>
    <t>грамм</t>
  </si>
  <si>
    <t xml:space="preserve"> в  фрикадельки</t>
  </si>
  <si>
    <t>в лакомку</t>
  </si>
  <si>
    <t>ИТОГО ЯЙЦА</t>
  </si>
  <si>
    <t>9-й день</t>
  </si>
  <si>
    <t>фрукты св. яблоко</t>
  </si>
  <si>
    <t>париправа овощная</t>
  </si>
  <si>
    <t xml:space="preserve"> в  клёцки</t>
  </si>
  <si>
    <t>в биточки</t>
  </si>
  <si>
    <t>молоко сгущён.</t>
  </si>
  <si>
    <t xml:space="preserve"> в  лапшу</t>
  </si>
  <si>
    <t>в запеканку</t>
  </si>
  <si>
    <t xml:space="preserve">      З А В Т Р А К </t>
  </si>
  <si>
    <t xml:space="preserve">соки </t>
  </si>
  <si>
    <t>крупа овсяная</t>
  </si>
  <si>
    <t>Кондитер. (печенье)</t>
  </si>
  <si>
    <t xml:space="preserve">филе бедро кур </t>
  </si>
  <si>
    <t>лавр./ лист</t>
  </si>
  <si>
    <t>0,06925 шт.</t>
  </si>
  <si>
    <t>лавр. /лист</t>
  </si>
  <si>
    <t xml:space="preserve">картофель    </t>
  </si>
  <si>
    <t xml:space="preserve">Школа № </t>
  </si>
  <si>
    <t>продукции</t>
  </si>
  <si>
    <t>п/п</t>
  </si>
  <si>
    <t>пищевой продукции</t>
  </si>
  <si>
    <t>г (нетто)</t>
  </si>
  <si>
    <t>возрастная категория 12-18 лет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</si>
  <si>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одноразовый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</si>
  <si>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r>
      <t xml:space="preserve">     Количество пищевой продукции в 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граммах на одного человека</t>
    </r>
  </si>
  <si>
    <t xml:space="preserve">   в качестве горячих    О Б Е Д О В    (всего)    35%</t>
  </si>
  <si>
    <t>меню - обед 10 - тидневка</t>
  </si>
  <si>
    <t>среднем</t>
  </si>
  <si>
    <t>неделю</t>
  </si>
  <si>
    <t>( 10 дней)</t>
  </si>
  <si>
    <t>в %</t>
  </si>
  <si>
    <t>( + / - 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</si>
  <si>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</si>
  <si>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</si>
  <si>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</si>
  <si>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</si>
  <si>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</si>
  <si>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</si>
  <si>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</si>
  <si>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</si>
  <si>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</si>
  <si>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</si>
  <si>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Рекомендации по корректировке  меню : ______________________________________________________________________________________________</t>
  </si>
  <si>
    <t>Подпись  медицинского работника и дата:______________________________________________________________________________________________</t>
  </si>
  <si>
    <t>Подпись  руководителя образовательной (оздоровительной) организации, организации по уходу и присмотру и дата ознокомления:___________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</si>
  <si>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</si>
  <si>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</si>
  <si>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 xml:space="preserve">   в качестве горячих    З А В  Т Р А К О В    (всего)    25%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</si>
  <si>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</si>
  <si>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</si>
  <si>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</si>
  <si>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 "УТВЕРЖДАЮ"</t>
  </si>
  <si>
    <t xml:space="preserve">   Директор ООО  "Торговый дом Кубань"</t>
  </si>
  <si>
    <t>А.Л.Жваков</t>
  </si>
  <si>
    <t xml:space="preserve"> Россия   Краснодарский край </t>
  </si>
  <si>
    <t xml:space="preserve">          ДЕСЯТИДНЕВНОЕ  МЕНЮ ПРИГОТОВЛЯЕМЫХ БЛЮД ШКОЛЬНЫХ  З А В Т Р А К О В</t>
  </si>
  <si>
    <t xml:space="preserve"> ПЕРИОД     О С Е Н Ь</t>
  </si>
  <si>
    <t>2022г.</t>
  </si>
  <si>
    <t xml:space="preserve">           меню разработано согласно</t>
  </si>
  <si>
    <t>2022 г.</t>
  </si>
  <si>
    <t xml:space="preserve">                                  Россия Краснодарский край </t>
  </si>
  <si>
    <t xml:space="preserve">   10 - ТИДНЕВНОЕ  МЕНЮ ПРИГОТОВЛЯЕМЫХ БЛЮД ШКОЛЬНЫХ  З А В Т Р А К О В</t>
  </si>
  <si>
    <t xml:space="preserve">            ДЛЯ  УЧАЩИХСЯ  В ОБЩЕОБРАЗОВАТЕЛЬНОМ УЧРЕЖДЕНИЕ</t>
  </si>
  <si>
    <t>1 -  я   Н Е Д Е Л Я</t>
  </si>
  <si>
    <t>осень    20__  год.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</si>
  <si>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</si>
  <si>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</si>
  <si>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</si>
  <si>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</si>
  <si>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</si>
  <si>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</si>
  <si>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</si>
  <si>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</si>
  <si>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</si>
  <si>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</si>
  <si>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</si>
  <si>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</si>
  <si>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</si>
  <si>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</si>
  <si>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</si>
  <si>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</si>
  <si>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</si>
  <si>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</si>
  <si>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</si>
  <si>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Хлеб ржано - пшеничный</t>
  </si>
  <si>
    <t>итого за завтрак</t>
  </si>
  <si>
    <t>суммарный обьём</t>
  </si>
  <si>
    <t>порций гр.</t>
  </si>
  <si>
    <t>128-131/11</t>
  </si>
  <si>
    <t>2 -й</t>
  </si>
  <si>
    <t>Запеканка из творога с молоком</t>
  </si>
  <si>
    <t>сгущённым</t>
  </si>
  <si>
    <t>3 -й</t>
  </si>
  <si>
    <t>Фрукты  свежие (яблоко )</t>
  </si>
  <si>
    <t xml:space="preserve">                  ДЛЯ  УЧАЩИХСЯ  В ОБЩЕОБРАЗОВАТЕЛЬНОМ УЧРЕЖДЕНИЕ</t>
  </si>
  <si>
    <t>2 -  я   Н Е Д Е Л Я</t>
  </si>
  <si>
    <t>2 -я</t>
  </si>
  <si>
    <t xml:space="preserve">     Картофельное пюре / </t>
  </si>
  <si>
    <t>128-73/11</t>
  </si>
  <si>
    <t xml:space="preserve">    / Икра кабачковая</t>
  </si>
  <si>
    <t>Картофель тушёный с овощами</t>
  </si>
  <si>
    <t>Каша  молочная (рисовая)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</si>
  <si>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</si>
  <si>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</si>
  <si>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>Отклонение от</t>
  </si>
  <si>
    <t xml:space="preserve">меню завтраки 10-тидневка 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</si>
  <si>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</si>
  <si>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</si>
  <si>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</si>
  <si>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 xml:space="preserve">      Возрастная категория:      с   12   лет и старше</t>
  </si>
  <si>
    <t xml:space="preserve">                           ДЛЯ  УЧАЩИХСЯ    В   ОБЩЕОБРАЗОВАТЕЛЬНОМ   УЧРЕЖДЕНИЕ</t>
  </si>
  <si>
    <t xml:space="preserve">                      Возрастная категория:     12     лет   и старше</t>
  </si>
  <si>
    <t>105 / 15</t>
  </si>
  <si>
    <t>110 / 20</t>
  </si>
  <si>
    <t>163 / 37</t>
  </si>
  <si>
    <t>55 / 155</t>
  </si>
  <si>
    <t xml:space="preserve">  10 - ТИДНЕВНОЕ  МЕНЮ ПРИГОТОВЛЯЕМЫХ БЛЮД ШКОЛЬНЫХ  З А В Т Р А К О В</t>
  </si>
  <si>
    <t>110 / 80</t>
  </si>
  <si>
    <t>160 / 40</t>
  </si>
  <si>
    <t>Директор ООО  "Торговый дом Кубань"</t>
  </si>
  <si>
    <t xml:space="preserve"> ДЕСЯТИТИДНЕВНОЕ   МЕНЮ  ПРИГОТОВЛЯЕМЫХ  БЛЮД   ШКОЛЬНЫХ    О Б Е Д О В</t>
  </si>
  <si>
    <t>20___г.</t>
  </si>
  <si>
    <t xml:space="preserve">Россия Краснодарский край </t>
  </si>
  <si>
    <t xml:space="preserve"> 10 - ТИДНЕВНОЕ  МЕНЮ ПРИГОТОВЛЯЕМЫХ БЛЮД ШКОЛЬНЫХ  О Б Е Д О В</t>
  </si>
  <si>
    <r>
      <t xml:space="preserve">О С Е Н Ь    </t>
    </r>
    <r>
      <rPr>
        <sz val="10"/>
        <rFont val="Arial Cyr"/>
        <charset val="204"/>
      </rPr>
      <t>20__  год.</t>
    </r>
  </si>
  <si>
    <t>итого за обед</t>
  </si>
  <si>
    <t>115/11</t>
  </si>
  <si>
    <t>100 /20</t>
  </si>
  <si>
    <t>128-131/</t>
  </si>
  <si>
    <t>/11</t>
  </si>
  <si>
    <t>Чай с молоком</t>
  </si>
  <si>
    <t>112/11</t>
  </si>
  <si>
    <t>Запеканка из творога с</t>
  </si>
  <si>
    <t>338/11</t>
  </si>
  <si>
    <t>4 -й</t>
  </si>
  <si>
    <t>Котлеты рубленые из птицы</t>
  </si>
  <si>
    <t xml:space="preserve"> Каша пшенная    /</t>
  </si>
  <si>
    <t>5 -й</t>
  </si>
  <si>
    <t>6 -й</t>
  </si>
  <si>
    <t>7 -й</t>
  </si>
  <si>
    <t>8 -й</t>
  </si>
  <si>
    <t>108-109/11</t>
  </si>
  <si>
    <t>9 -й</t>
  </si>
  <si>
    <t>10 -й</t>
  </si>
  <si>
    <t>О Б Е Д   35 %</t>
  </si>
  <si>
    <t xml:space="preserve">                                     Возрастная категория:     12     лет   и старше</t>
  </si>
  <si>
    <t>Борщ с картофелем и св./капусты</t>
  </si>
  <si>
    <t xml:space="preserve">    Сезон : </t>
  </si>
  <si>
    <t>120 /15</t>
  </si>
  <si>
    <t>150 / 30</t>
  </si>
  <si>
    <t>175 / 25</t>
  </si>
  <si>
    <t>125 / 55</t>
  </si>
  <si>
    <t>меню -завтрак  10 - тидневка</t>
  </si>
  <si>
    <t>181/11</t>
  </si>
  <si>
    <t>Каша молочная  (манная)</t>
  </si>
  <si>
    <t>Крупа манная</t>
  </si>
  <si>
    <t>каша молочная манная</t>
  </si>
  <si>
    <t>60/160</t>
  </si>
  <si>
    <t>60 / 160</t>
  </si>
  <si>
    <t>212/11</t>
  </si>
  <si>
    <t>212-133/11</t>
  </si>
  <si>
    <t>388/11</t>
  </si>
  <si>
    <t>плоды шиповника</t>
  </si>
  <si>
    <t>сушёные</t>
  </si>
  <si>
    <t>357/11</t>
  </si>
  <si>
    <t>235-333/11</t>
  </si>
  <si>
    <t xml:space="preserve">   Россия Краснодарский край</t>
  </si>
  <si>
    <t xml:space="preserve">               М Е Н Ю  -  Р А С К Л А Д К А    ДЛЯ ПИТАНИЯ ДЕТЕЙ  ШКОЛЬНЫХ </t>
  </si>
  <si>
    <t xml:space="preserve">      З А В Т Р А К О В</t>
  </si>
  <si>
    <t>142/11</t>
  </si>
  <si>
    <t>бедро птиц</t>
  </si>
  <si>
    <t>итого мяса</t>
  </si>
  <si>
    <t>55/125</t>
  </si>
  <si>
    <t>0,125 шт.</t>
  </si>
  <si>
    <t>60/120</t>
  </si>
  <si>
    <t>0,143шт.</t>
  </si>
  <si>
    <t>масса готовых фрикаделек 85 гр.</t>
  </si>
  <si>
    <t>60 / 120</t>
  </si>
  <si>
    <t>55 / 125</t>
  </si>
  <si>
    <t>0,03775 шт.</t>
  </si>
  <si>
    <t>Запеканка рисовая  с</t>
  </si>
  <si>
    <t>запеканка рисовая с</t>
  </si>
  <si>
    <t xml:space="preserve">        К О М П А Н О В К А  - М Е Н Ю    ДЛЯ ПИТАНИЯ ДЕТЕЙ  ШКОЛЬНЫХ   З А В Т Р А К О В</t>
  </si>
  <si>
    <t xml:space="preserve">        К О М П А Н О В К А  - М Е Н Ю    ДЛЯ ПИТАНИЯ ДЕТЕЙ  ШКОЛЬНЫХ   О Б Е Д О В</t>
  </si>
  <si>
    <t>203-74 /11</t>
  </si>
  <si>
    <t>макароны / икра овощная</t>
  </si>
  <si>
    <t>150 /30</t>
  </si>
  <si>
    <t xml:space="preserve">Компот из смеси </t>
  </si>
  <si>
    <t xml:space="preserve"> сухофруктов</t>
  </si>
  <si>
    <t>лимон /кислота</t>
  </si>
  <si>
    <t>Компот из смеси  сухофруктов</t>
  </si>
  <si>
    <t>икра овощная</t>
  </si>
  <si>
    <t>баклажан</t>
  </si>
  <si>
    <t>огурец св.</t>
  </si>
  <si>
    <t>Овощи свежие (помидор. )</t>
  </si>
  <si>
    <t>Капуста тушеная</t>
  </si>
  <si>
    <t>капуста св.</t>
  </si>
  <si>
    <t xml:space="preserve">томат </t>
  </si>
  <si>
    <t>лавр. Лист</t>
  </si>
  <si>
    <t>лимон/кислота</t>
  </si>
  <si>
    <t xml:space="preserve">картофель пюре / Капуста </t>
  </si>
  <si>
    <t>139/11</t>
  </si>
  <si>
    <t>Тушёная</t>
  </si>
  <si>
    <t>110/70</t>
  </si>
  <si>
    <t>чай с лимоном</t>
  </si>
  <si>
    <t>лимон</t>
  </si>
  <si>
    <t>фрукты лимон</t>
  </si>
  <si>
    <t xml:space="preserve">итого фрукты </t>
  </si>
  <si>
    <t>фрукты итого</t>
  </si>
  <si>
    <t xml:space="preserve">компот из смеси </t>
  </si>
  <si>
    <t>Фрукты свежие  ( апельсин )</t>
  </si>
  <si>
    <t xml:space="preserve">Фрукты свежие  </t>
  </si>
  <si>
    <t>апельсин</t>
  </si>
  <si>
    <t>фрукты яапельсин</t>
  </si>
  <si>
    <t>Омлет с птицей / икра</t>
  </si>
  <si>
    <t>морковная</t>
  </si>
  <si>
    <t>Икра морковная</t>
  </si>
  <si>
    <t>Омлет с птицей/икра морковная</t>
  </si>
  <si>
    <t>Фрукты  свежие (бананы )</t>
  </si>
  <si>
    <t>Фрукты свежие  ( бананы )</t>
  </si>
  <si>
    <t>бананы</t>
  </si>
  <si>
    <t>75/11</t>
  </si>
  <si>
    <t>Кисель Витаминный</t>
  </si>
  <si>
    <t>Кисель (витаминный )</t>
  </si>
  <si>
    <t>Какао витаминизированный</t>
  </si>
  <si>
    <t>Фрукты свежие (бананы )</t>
  </si>
  <si>
    <t xml:space="preserve">      макароны   /   икра овощная</t>
  </si>
  <si>
    <t>/капуста тушёная</t>
  </si>
  <si>
    <t>лим/кислота</t>
  </si>
  <si>
    <t>Фрукты свежие ( апельсин )</t>
  </si>
  <si>
    <t>Фрукты свежие  (апельсин )</t>
  </si>
  <si>
    <t>Омлет с птицей /</t>
  </si>
  <si>
    <t>Фрукты свежие ( бананы)</t>
  </si>
  <si>
    <t xml:space="preserve"> ( бананы)</t>
  </si>
  <si>
    <t>Кисель витаминезированный</t>
  </si>
  <si>
    <t>Кисель витаминизированный</t>
  </si>
  <si>
    <t>Среднее за 5  дней (фактически)</t>
  </si>
  <si>
    <t>203 -74/11</t>
  </si>
  <si>
    <t>Фрукты  свежие (апельсин )</t>
  </si>
  <si>
    <t>203-74 / 11</t>
  </si>
  <si>
    <t>Компот из смеси сухофруктов</t>
  </si>
  <si>
    <t>110/ 70</t>
  </si>
  <si>
    <t>Чай с лимоном</t>
  </si>
  <si>
    <t xml:space="preserve">  помидор свежий</t>
  </si>
  <si>
    <t>(или солёный) в нарезке</t>
  </si>
  <si>
    <t>овощи свежие или солёные</t>
  </si>
  <si>
    <t>помидор  свежий ( или солёный) в нарезке</t>
  </si>
  <si>
    <t>помидор свежий ( или солёный) в нарезке</t>
  </si>
  <si>
    <t xml:space="preserve"> огурец  свежий ( или солёный) в нарезке</t>
  </si>
  <si>
    <t>110/10</t>
  </si>
  <si>
    <t>110 / 10</t>
  </si>
  <si>
    <t>Биточки особые (мясные)</t>
  </si>
  <si>
    <t>помидор свежий (или солёный) в нарезке</t>
  </si>
  <si>
    <t>Биточки особые мясные</t>
  </si>
  <si>
    <t>экспертное заключение от 17.08.2022г. №3935/28</t>
  </si>
  <si>
    <t>экспертное заключение от 17.08.2022г. №3943/28</t>
  </si>
</sst>
</file>

<file path=xl/styles.xml><?xml version="1.0" encoding="utf-8"?>
<styleSheet xmlns="http://schemas.openxmlformats.org/spreadsheetml/2006/main">
  <numFmts count="7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114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9"/>
      <color rgb="FF002060"/>
      <name val="Calibri"/>
      <family val="2"/>
      <charset val="204"/>
    </font>
    <font>
      <b/>
      <sz val="7"/>
      <name val="Times New Roman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color rgb="FFC00000"/>
      <name val="Calibri"/>
      <family val="2"/>
      <charset val="204"/>
    </font>
    <font>
      <b/>
      <sz val="6"/>
      <color rgb="FFC00000"/>
      <name val="Arial Cyr"/>
      <charset val="204"/>
    </font>
    <font>
      <sz val="11"/>
      <name val="Calibri"/>
      <family val="2"/>
      <charset val="204"/>
    </font>
    <font>
      <b/>
      <sz val="7"/>
      <color rgb="FF002060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sz val="7.5"/>
      <color rgb="FF000000"/>
      <name val="Calibri"/>
      <family val="2"/>
      <charset val="204"/>
    </font>
    <font>
      <b/>
      <sz val="8"/>
      <name val="Calibri"/>
      <family val="2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sz val="8"/>
      <color theme="1"/>
      <name val="Arial Cyr"/>
      <charset val="204"/>
    </font>
    <font>
      <sz val="7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2"/>
      <color rgb="FFC00000"/>
      <name val="Calibri"/>
      <family val="2"/>
      <charset val="204"/>
    </font>
    <font>
      <i/>
      <sz val="7"/>
      <name val="Arial Cyr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9"/>
      <color rgb="FFC00000"/>
      <name val="Calibri"/>
      <family val="2"/>
      <charset val="204"/>
    </font>
    <font>
      <sz val="8"/>
      <color rgb="FFC00000"/>
      <name val="Arial Cyr"/>
      <charset val="204"/>
    </font>
    <font>
      <sz val="7"/>
      <color rgb="FFC00000"/>
      <name val="Calibri"/>
      <family val="2"/>
      <charset val="204"/>
    </font>
    <font>
      <b/>
      <sz val="7"/>
      <color rgb="FFC00000"/>
      <name val="Calibri"/>
      <family val="2"/>
      <charset val="204"/>
    </font>
    <font>
      <sz val="6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1"/>
      <color theme="7" tint="-0.499984740745262"/>
      <name val="Calibri"/>
      <family val="2"/>
      <charset val="204"/>
    </font>
    <font>
      <i/>
      <sz val="7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EBF1DE"/>
      </patternFill>
    </fill>
  </fills>
  <borders count="10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56" fillId="0" borderId="0" applyFont="0" applyFill="0" applyBorder="0" applyAlignment="0" applyProtection="0"/>
  </cellStyleXfs>
  <cellXfs count="188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0" fontId="7" fillId="0" borderId="9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0" borderId="21" xfId="0" applyFont="1" applyBorder="1"/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5" xfId="0" applyBorder="1"/>
    <xf numFmtId="0" fontId="18" fillId="2" borderId="16" xfId="0" applyFont="1" applyFill="1" applyBorder="1" applyAlignment="1">
      <alignment horizontal="right"/>
    </xf>
    <xf numFmtId="0" fontId="0" fillId="0" borderId="16" xfId="0" applyBorder="1"/>
    <xf numFmtId="0" fontId="14" fillId="0" borderId="26" xfId="0" applyFont="1" applyBorder="1" applyAlignment="1">
      <alignment horizontal="left"/>
    </xf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center"/>
    </xf>
    <xf numFmtId="0" fontId="14" fillId="0" borderId="0" xfId="0" applyFont="1" applyBorder="1"/>
    <xf numFmtId="0" fontId="19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9" fillId="0" borderId="0" xfId="0" applyFont="1" applyBorder="1"/>
    <xf numFmtId="0" fontId="0" fillId="0" borderId="32" xfId="0" applyBorder="1"/>
    <xf numFmtId="0" fontId="7" fillId="0" borderId="3" xfId="0" applyFont="1" applyBorder="1"/>
    <xf numFmtId="0" fontId="29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9" xfId="0" applyBorder="1"/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23" xfId="0" applyFont="1" applyBorder="1"/>
    <xf numFmtId="0" fontId="0" fillId="0" borderId="34" xfId="0" applyBorder="1"/>
    <xf numFmtId="0" fontId="2" fillId="0" borderId="5" xfId="0" applyFont="1" applyBorder="1"/>
    <xf numFmtId="0" fontId="32" fillId="0" borderId="3" xfId="0" applyFont="1" applyBorder="1" applyAlignment="1">
      <alignment horizontal="left"/>
    </xf>
    <xf numFmtId="0" fontId="32" fillId="0" borderId="19" xfId="0" applyFont="1" applyBorder="1" applyAlignment="1">
      <alignment horizontal="right"/>
    </xf>
    <xf numFmtId="165" fontId="33" fillId="0" borderId="23" xfId="0" applyNumberFormat="1" applyFont="1" applyBorder="1" applyAlignment="1">
      <alignment horizontal="center"/>
    </xf>
    <xf numFmtId="1" fontId="33" fillId="0" borderId="23" xfId="0" applyNumberFormat="1" applyFont="1" applyBorder="1" applyAlignment="1">
      <alignment horizontal="center"/>
    </xf>
    <xf numFmtId="0" fontId="0" fillId="0" borderId="25" xfId="0" applyBorder="1"/>
    <xf numFmtId="0" fontId="19" fillId="0" borderId="0" xfId="0" applyFont="1"/>
    <xf numFmtId="0" fontId="29" fillId="0" borderId="0" xfId="0" applyFont="1"/>
    <xf numFmtId="0" fontId="16" fillId="0" borderId="0" xfId="0" applyFont="1"/>
    <xf numFmtId="0" fontId="3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6" xfId="0" applyFont="1" applyBorder="1" applyAlignment="1">
      <alignment horizontal="center"/>
    </xf>
    <xf numFmtId="0" fontId="0" fillId="0" borderId="27" xfId="0" applyBorder="1"/>
    <xf numFmtId="0" fontId="7" fillId="0" borderId="10" xfId="0" applyFont="1" applyBorder="1" applyAlignment="1">
      <alignment horizontal="left"/>
    </xf>
    <xf numFmtId="0" fontId="0" fillId="0" borderId="14" xfId="0" applyBorder="1"/>
    <xf numFmtId="0" fontId="39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0" fillId="0" borderId="18" xfId="0" applyFont="1" applyBorder="1" applyAlignment="1"/>
    <xf numFmtId="0" fontId="43" fillId="0" borderId="34" xfId="0" applyFont="1" applyBorder="1"/>
    <xf numFmtId="0" fontId="43" fillId="0" borderId="3" xfId="0" applyFont="1" applyBorder="1"/>
    <xf numFmtId="0" fontId="44" fillId="0" borderId="0" xfId="0" applyFont="1" applyBorder="1"/>
    <xf numFmtId="0" fontId="0" fillId="0" borderId="18" xfId="0" applyBorder="1"/>
    <xf numFmtId="0" fontId="19" fillId="0" borderId="27" xfId="0" applyFont="1" applyBorder="1"/>
    <xf numFmtId="0" fontId="2" fillId="0" borderId="3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2" fillId="0" borderId="40" xfId="0" applyFont="1" applyBorder="1"/>
    <xf numFmtId="0" fontId="0" fillId="0" borderId="26" xfId="0" applyBorder="1"/>
    <xf numFmtId="0" fontId="19" fillId="0" borderId="19" xfId="0" applyFont="1" applyBorder="1"/>
    <xf numFmtId="0" fontId="0" fillId="0" borderId="9" xfId="0" applyBorder="1"/>
    <xf numFmtId="0" fontId="41" fillId="0" borderId="0" xfId="0" applyFont="1" applyBorder="1"/>
    <xf numFmtId="0" fontId="19" fillId="0" borderId="25" xfId="0" applyFont="1" applyBorder="1"/>
    <xf numFmtId="0" fontId="29" fillId="0" borderId="34" xfId="0" applyFont="1" applyBorder="1"/>
    <xf numFmtId="0" fontId="48" fillId="0" borderId="16" xfId="0" applyFont="1" applyBorder="1"/>
    <xf numFmtId="0" fontId="44" fillId="0" borderId="42" xfId="0" applyFont="1" applyBorder="1"/>
    <xf numFmtId="0" fontId="10" fillId="0" borderId="2" xfId="0" applyFont="1" applyBorder="1"/>
    <xf numFmtId="0" fontId="19" fillId="0" borderId="22" xfId="0" applyFont="1" applyBorder="1"/>
    <xf numFmtId="0" fontId="0" fillId="0" borderId="2" xfId="0" applyBorder="1"/>
    <xf numFmtId="0" fontId="2" fillId="0" borderId="22" xfId="0" applyFont="1" applyBorder="1"/>
    <xf numFmtId="0" fontId="19" fillId="0" borderId="16" xfId="0" applyFont="1" applyBorder="1"/>
    <xf numFmtId="0" fontId="44" fillId="0" borderId="2" xfId="0" applyFont="1" applyBorder="1"/>
    <xf numFmtId="0" fontId="44" fillId="0" borderId="26" xfId="0" applyFont="1" applyBorder="1"/>
    <xf numFmtId="0" fontId="43" fillId="0" borderId="10" xfId="0" applyFont="1" applyBorder="1"/>
    <xf numFmtId="0" fontId="44" fillId="0" borderId="9" xfId="0" applyFont="1" applyBorder="1"/>
    <xf numFmtId="0" fontId="0" fillId="0" borderId="42" xfId="0" applyBorder="1"/>
    <xf numFmtId="0" fontId="51" fillId="0" borderId="18" xfId="0" applyFont="1" applyBorder="1"/>
    <xf numFmtId="0" fontId="2" fillId="0" borderId="10" xfId="0" applyFont="1" applyBorder="1"/>
    <xf numFmtId="0" fontId="48" fillId="0" borderId="25" xfId="0" applyFont="1" applyBorder="1"/>
    <xf numFmtId="0" fontId="48" fillId="0" borderId="27" xfId="0" applyFont="1" applyBorder="1"/>
    <xf numFmtId="0" fontId="48" fillId="0" borderId="34" xfId="0" applyFont="1" applyBorder="1"/>
    <xf numFmtId="0" fontId="19" fillId="0" borderId="14" xfId="0" applyFont="1" applyBorder="1"/>
    <xf numFmtId="0" fontId="48" fillId="0" borderId="14" xfId="0" applyFont="1" applyBorder="1"/>
    <xf numFmtId="1" fontId="7" fillId="0" borderId="0" xfId="0" applyNumberFormat="1" applyFont="1" applyBorder="1" applyAlignment="1">
      <alignment horizontal="center"/>
    </xf>
    <xf numFmtId="0" fontId="6" fillId="0" borderId="18" xfId="0" applyFont="1" applyBorder="1"/>
    <xf numFmtId="0" fontId="48" fillId="0" borderId="18" xfId="0" applyFont="1" applyBorder="1"/>
    <xf numFmtId="0" fontId="6" fillId="0" borderId="25" xfId="0" applyFont="1" applyBorder="1"/>
    <xf numFmtId="0" fontId="6" fillId="0" borderId="34" xfId="0" applyFont="1" applyBorder="1"/>
    <xf numFmtId="0" fontId="48" fillId="0" borderId="10" xfId="0" applyFont="1" applyBorder="1"/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2" fontId="10" fillId="0" borderId="23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2" fontId="10" fillId="0" borderId="5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0" xfId="0" applyFont="1"/>
    <xf numFmtId="0" fontId="29" fillId="0" borderId="0" xfId="0" applyFont="1" applyBorder="1" applyAlignment="1">
      <alignment horizontal="left"/>
    </xf>
    <xf numFmtId="0" fontId="0" fillId="5" borderId="0" xfId="0" applyFill="1" applyBorder="1"/>
    <xf numFmtId="0" fontId="0" fillId="5" borderId="3" xfId="0" applyFill="1" applyBorder="1"/>
    <xf numFmtId="0" fontId="0" fillId="5" borderId="19" xfId="0" applyFill="1" applyBorder="1"/>
    <xf numFmtId="0" fontId="0" fillId="5" borderId="0" xfId="0" applyFill="1"/>
    <xf numFmtId="0" fontId="0" fillId="5" borderId="27" xfId="0" applyFill="1" applyBorder="1"/>
    <xf numFmtId="0" fontId="14" fillId="0" borderId="0" xfId="0" applyFont="1"/>
    <xf numFmtId="0" fontId="48" fillId="0" borderId="32" xfId="0" applyFont="1" applyBorder="1"/>
    <xf numFmtId="0" fontId="14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6" xfId="0" applyFont="1" applyFill="1" applyBorder="1"/>
    <xf numFmtId="0" fontId="2" fillId="0" borderId="27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7" xfId="0" applyFill="1" applyBorder="1"/>
    <xf numFmtId="0" fontId="0" fillId="0" borderId="25" xfId="0" applyFill="1" applyBorder="1"/>
    <xf numFmtId="0" fontId="0" fillId="0" borderId="34" xfId="0" applyFill="1" applyBorder="1"/>
    <xf numFmtId="0" fontId="0" fillId="0" borderId="14" xfId="0" applyFill="1" applyBorder="1"/>
    <xf numFmtId="0" fontId="0" fillId="0" borderId="26" xfId="0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19" fillId="0" borderId="0" xfId="0" applyFont="1" applyFill="1" applyBorder="1"/>
    <xf numFmtId="0" fontId="0" fillId="0" borderId="10" xfId="0" applyFill="1" applyBorder="1"/>
    <xf numFmtId="0" fontId="19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25" xfId="0" applyFont="1" applyFill="1" applyBorder="1"/>
    <xf numFmtId="0" fontId="39" fillId="0" borderId="20" xfId="0" applyFont="1" applyFill="1" applyBorder="1" applyAlignment="1">
      <alignment horizontal="center"/>
    </xf>
    <xf numFmtId="1" fontId="39" fillId="0" borderId="21" xfId="0" applyNumberFormat="1" applyFont="1" applyFill="1" applyBorder="1" applyAlignment="1">
      <alignment horizontal="center"/>
    </xf>
    <xf numFmtId="0" fontId="41" fillId="0" borderId="0" xfId="0" applyFont="1" applyFill="1" applyBorder="1"/>
    <xf numFmtId="0" fontId="4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19" xfId="0" applyFill="1" applyBorder="1"/>
    <xf numFmtId="0" fontId="2" fillId="0" borderId="18" xfId="0" applyFont="1" applyFill="1" applyBorder="1"/>
    <xf numFmtId="0" fontId="29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32" xfId="0" applyFill="1" applyBorder="1"/>
    <xf numFmtId="0" fontId="0" fillId="0" borderId="3" xfId="0" applyFill="1" applyBorder="1"/>
    <xf numFmtId="0" fontId="29" fillId="0" borderId="0" xfId="0" applyFont="1" applyFill="1" applyBorder="1" applyAlignment="1">
      <alignment horizontal="left"/>
    </xf>
    <xf numFmtId="0" fontId="10" fillId="0" borderId="15" xfId="0" applyFont="1" applyFill="1" applyBorder="1"/>
    <xf numFmtId="0" fontId="8" fillId="0" borderId="15" xfId="0" applyFont="1" applyFill="1" applyBorder="1"/>
    <xf numFmtId="0" fontId="14" fillId="0" borderId="26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0" fontId="0" fillId="0" borderId="0" xfId="0" applyFill="1" applyBorder="1" applyAlignment="1">
      <alignment horizontal="left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5" fillId="0" borderId="15" xfId="0" applyFont="1" applyFill="1" applyBorder="1"/>
    <xf numFmtId="0" fontId="0" fillId="0" borderId="16" xfId="0" applyFill="1" applyBorder="1"/>
    <xf numFmtId="0" fontId="16" fillId="0" borderId="0" xfId="0" applyFont="1" applyFill="1" applyBorder="1" applyAlignment="1">
      <alignment horizontal="left"/>
    </xf>
    <xf numFmtId="0" fontId="43" fillId="0" borderId="16" xfId="0" applyFont="1" applyFill="1" applyBorder="1"/>
    <xf numFmtId="1" fontId="19" fillId="0" borderId="0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2" fontId="31" fillId="0" borderId="23" xfId="0" applyNumberFormat="1" applyFont="1" applyBorder="1" applyAlignment="1">
      <alignment horizontal="center" vertical="center"/>
    </xf>
    <xf numFmtId="0" fontId="16" fillId="0" borderId="0" xfId="0" applyFont="1" applyFill="1" applyBorder="1"/>
    <xf numFmtId="2" fontId="31" fillId="0" borderId="23" xfId="0" applyNumberFormat="1" applyFont="1" applyBorder="1" applyAlignment="1">
      <alignment horizontal="center"/>
    </xf>
    <xf numFmtId="0" fontId="10" fillId="0" borderId="3" xfId="0" applyFont="1" applyFill="1" applyBorder="1"/>
    <xf numFmtId="0" fontId="0" fillId="0" borderId="19" xfId="0" applyFill="1" applyBorder="1" applyAlignment="1">
      <alignment horizontal="right"/>
    </xf>
    <xf numFmtId="0" fontId="5" fillId="0" borderId="16" xfId="0" applyFont="1" applyFill="1" applyBorder="1"/>
    <xf numFmtId="0" fontId="0" fillId="0" borderId="16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4" fillId="0" borderId="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7" fillId="0" borderId="0" xfId="0" applyFont="1" applyFill="1" applyBorder="1"/>
    <xf numFmtId="0" fontId="4" fillId="0" borderId="0" xfId="0" applyFont="1" applyFill="1" applyBorder="1"/>
    <xf numFmtId="0" fontId="61" fillId="0" borderId="0" xfId="0" applyFont="1" applyFill="1"/>
    <xf numFmtId="0" fontId="47" fillId="0" borderId="0" xfId="0" applyFont="1" applyFill="1" applyBorder="1"/>
    <xf numFmtId="0" fontId="10" fillId="0" borderId="0" xfId="0" applyFont="1" applyFill="1" applyBorder="1"/>
    <xf numFmtId="1" fontId="2" fillId="0" borderId="13" xfId="0" applyNumberFormat="1" applyFont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/>
    </xf>
    <xf numFmtId="0" fontId="46" fillId="0" borderId="32" xfId="0" applyFont="1" applyBorder="1"/>
    <xf numFmtId="0" fontId="2" fillId="0" borderId="22" xfId="0" applyFont="1" applyFill="1" applyBorder="1"/>
    <xf numFmtId="0" fontId="2" fillId="0" borderId="5" xfId="0" applyFont="1" applyFill="1" applyBorder="1"/>
    <xf numFmtId="0" fontId="2" fillId="0" borderId="23" xfId="0" applyFont="1" applyBorder="1" applyAlignment="1">
      <alignment horizontal="left"/>
    </xf>
    <xf numFmtId="0" fontId="4" fillId="0" borderId="15" xfId="0" applyFont="1" applyFill="1" applyBorder="1"/>
    <xf numFmtId="0" fontId="69" fillId="0" borderId="0" xfId="0" applyFont="1" applyFill="1" applyBorder="1" applyAlignment="1">
      <alignment horizontal="left"/>
    </xf>
    <xf numFmtId="0" fontId="19" fillId="0" borderId="22" xfId="0" applyFont="1" applyFill="1" applyBorder="1"/>
    <xf numFmtId="2" fontId="19" fillId="0" borderId="23" xfId="0" applyNumberFormat="1" applyFont="1" applyFill="1" applyBorder="1" applyAlignment="1">
      <alignment horizontal="left"/>
    </xf>
    <xf numFmtId="2" fontId="69" fillId="0" borderId="24" xfId="0" applyNumberFormat="1" applyFont="1" applyFill="1" applyBorder="1" applyAlignment="1">
      <alignment horizontal="left"/>
    </xf>
    <xf numFmtId="0" fontId="19" fillId="0" borderId="23" xfId="0" applyFont="1" applyBorder="1" applyAlignment="1">
      <alignment horizontal="left"/>
    </xf>
    <xf numFmtId="1" fontId="19" fillId="0" borderId="23" xfId="0" applyNumberFormat="1" applyFont="1" applyFill="1" applyBorder="1" applyAlignment="1">
      <alignment horizontal="left"/>
    </xf>
    <xf numFmtId="0" fontId="62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left"/>
    </xf>
    <xf numFmtId="0" fontId="42" fillId="0" borderId="15" xfId="0" applyFont="1" applyFill="1" applyBorder="1"/>
    <xf numFmtId="1" fontId="69" fillId="0" borderId="24" xfId="0" applyNumberFormat="1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8" fillId="0" borderId="16" xfId="0" applyFont="1" applyFill="1" applyBorder="1"/>
    <xf numFmtId="0" fontId="0" fillId="0" borderId="0" xfId="0" applyFont="1" applyFill="1" applyBorder="1" applyAlignment="1"/>
    <xf numFmtId="0" fontId="69" fillId="0" borderId="24" xfId="0" applyFont="1" applyFill="1" applyBorder="1" applyAlignment="1">
      <alignment horizontal="left"/>
    </xf>
    <xf numFmtId="2" fontId="19" fillId="0" borderId="23" xfId="0" applyNumberFormat="1" applyFont="1" applyBorder="1" applyAlignment="1">
      <alignment horizontal="left"/>
    </xf>
    <xf numFmtId="2" fontId="69" fillId="0" borderId="24" xfId="0" applyNumberFormat="1" applyFont="1" applyBorder="1" applyAlignment="1">
      <alignment horizontal="left"/>
    </xf>
    <xf numFmtId="0" fontId="0" fillId="0" borderId="0" xfId="0" applyFont="1" applyFill="1" applyBorder="1"/>
    <xf numFmtId="0" fontId="71" fillId="0" borderId="19" xfId="0" applyFont="1" applyBorder="1"/>
    <xf numFmtId="0" fontId="73" fillId="0" borderId="24" xfId="0" applyFont="1" applyBorder="1" applyAlignment="1">
      <alignment horizontal="left"/>
    </xf>
    <xf numFmtId="165" fontId="0" fillId="0" borderId="0" xfId="0" applyNumberFormat="1" applyFill="1" applyBorder="1"/>
    <xf numFmtId="0" fontId="71" fillId="0" borderId="32" xfId="0" applyFont="1" applyBorder="1"/>
    <xf numFmtId="0" fontId="71" fillId="0" borderId="27" xfId="0" applyFont="1" applyBorder="1"/>
    <xf numFmtId="0" fontId="71" fillId="0" borderId="0" xfId="0" applyFont="1" applyBorder="1"/>
    <xf numFmtId="0" fontId="71" fillId="0" borderId="14" xfId="0" applyFont="1" applyBorder="1"/>
    <xf numFmtId="0" fontId="69" fillId="0" borderId="24" xfId="0" applyFont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1" fillId="0" borderId="16" xfId="0" applyFont="1" applyBorder="1"/>
    <xf numFmtId="0" fontId="60" fillId="0" borderId="0" xfId="0" applyFont="1" applyFill="1" applyBorder="1"/>
    <xf numFmtId="0" fontId="70" fillId="0" borderId="0" xfId="0" applyFont="1" applyFill="1" applyBorder="1" applyAlignment="1">
      <alignment horizontal="left"/>
    </xf>
    <xf numFmtId="1" fontId="69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71" fillId="0" borderId="0" xfId="0" applyFont="1" applyFill="1" applyBorder="1" applyAlignment="1">
      <alignment horizontal="left"/>
    </xf>
    <xf numFmtId="0" fontId="43" fillId="0" borderId="0" xfId="0" applyFont="1" applyFill="1" applyBorder="1"/>
    <xf numFmtId="0" fontId="2" fillId="0" borderId="44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left"/>
    </xf>
    <xf numFmtId="0" fontId="68" fillId="0" borderId="32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8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67" fillId="0" borderId="0" xfId="0" applyFont="1" applyFill="1" applyBorder="1"/>
    <xf numFmtId="0" fontId="39" fillId="0" borderId="21" xfId="0" applyFont="1" applyFill="1" applyBorder="1" applyAlignment="1">
      <alignment horizontal="center"/>
    </xf>
    <xf numFmtId="1" fontId="39" fillId="0" borderId="20" xfId="0" applyNumberFormat="1" applyFont="1" applyFill="1" applyBorder="1" applyAlignment="1">
      <alignment horizontal="center"/>
    </xf>
    <xf numFmtId="0" fontId="42" fillId="0" borderId="0" xfId="0" applyFont="1" applyFill="1" applyBorder="1"/>
    <xf numFmtId="0" fontId="79" fillId="0" borderId="18" xfId="0" applyFont="1" applyFill="1" applyBorder="1" applyAlignment="1"/>
    <xf numFmtId="0" fontId="79" fillId="0" borderId="3" xfId="0" applyFont="1" applyFill="1" applyBorder="1"/>
    <xf numFmtId="0" fontId="79" fillId="0" borderId="34" xfId="0" applyFont="1" applyFill="1" applyBorder="1"/>
    <xf numFmtId="0" fontId="79" fillId="0" borderId="10" xfId="0" applyFont="1" applyFill="1" applyBorder="1"/>
    <xf numFmtId="0" fontId="79" fillId="0" borderId="0" xfId="0" applyFont="1" applyFill="1" applyBorder="1"/>
    <xf numFmtId="0" fontId="48" fillId="0" borderId="3" xfId="0" applyFont="1" applyBorder="1"/>
    <xf numFmtId="0" fontId="14" fillId="0" borderId="23" xfId="0" applyFont="1" applyBorder="1" applyAlignment="1">
      <alignment horizontal="left"/>
    </xf>
    <xf numFmtId="2" fontId="2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left"/>
    </xf>
    <xf numFmtId="1" fontId="75" fillId="0" borderId="0" xfId="0" applyNumberFormat="1" applyFont="1" applyFill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1" fillId="0" borderId="0" xfId="0" applyFont="1" applyFill="1" applyBorder="1"/>
    <xf numFmtId="0" fontId="68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46" fillId="0" borderId="0" xfId="0" applyFont="1" applyFill="1" applyBorder="1" applyAlignment="1"/>
    <xf numFmtId="0" fontId="44" fillId="0" borderId="0" xfId="0" applyFont="1" applyFill="1" applyBorder="1"/>
    <xf numFmtId="1" fontId="0" fillId="0" borderId="0" xfId="0" applyNumberFormat="1" applyFill="1" applyBorder="1"/>
    <xf numFmtId="2" fontId="41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Border="1"/>
    <xf numFmtId="0" fontId="59" fillId="0" borderId="0" xfId="0" applyFont="1" applyFill="1" applyBorder="1"/>
    <xf numFmtId="0" fontId="7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165" fontId="41" fillId="0" borderId="0" xfId="0" applyNumberFormat="1" applyFont="1" applyFill="1" applyBorder="1"/>
    <xf numFmtId="0" fontId="76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48" fillId="0" borderId="0" xfId="0" applyFont="1" applyFill="1" applyBorder="1"/>
    <xf numFmtId="0" fontId="50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73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1" fillId="0" borderId="0" xfId="0" applyFont="1" applyFill="1" applyBorder="1"/>
    <xf numFmtId="165" fontId="39" fillId="0" borderId="20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3" borderId="52" xfId="0" applyFill="1" applyBorder="1"/>
    <xf numFmtId="2" fontId="15" fillId="3" borderId="49" xfId="0" applyNumberFormat="1" applyFont="1" applyFill="1" applyBorder="1" applyAlignment="1">
      <alignment horizontal="center"/>
    </xf>
    <xf numFmtId="165" fontId="26" fillId="0" borderId="0" xfId="0" applyNumberFormat="1" applyFont="1"/>
    <xf numFmtId="0" fontId="14" fillId="0" borderId="46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166" fontId="14" fillId="0" borderId="46" xfId="0" applyNumberFormat="1" applyFont="1" applyFill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166" fontId="31" fillId="0" borderId="2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32" fillId="0" borderId="27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2" fillId="0" borderId="54" xfId="0" applyFont="1" applyFill="1" applyBorder="1"/>
    <xf numFmtId="0" fontId="0" fillId="0" borderId="57" xfId="0" applyFill="1" applyBorder="1"/>
    <xf numFmtId="0" fontId="0" fillId="0" borderId="56" xfId="0" applyFill="1" applyBorder="1"/>
    <xf numFmtId="0" fontId="0" fillId="0" borderId="9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39" fillId="0" borderId="21" xfId="0" applyNumberFormat="1" applyFont="1" applyFill="1" applyBorder="1" applyAlignment="1">
      <alignment horizontal="center"/>
    </xf>
    <xf numFmtId="165" fontId="39" fillId="0" borderId="21" xfId="0" applyNumberFormat="1" applyFont="1" applyFill="1" applyBorder="1" applyAlignment="1">
      <alignment horizontal="center"/>
    </xf>
    <xf numFmtId="2" fontId="39" fillId="0" borderId="20" xfId="0" applyNumberFormat="1" applyFont="1" applyFill="1" applyBorder="1" applyAlignment="1">
      <alignment horizontal="center"/>
    </xf>
    <xf numFmtId="0" fontId="33" fillId="0" borderId="22" xfId="0" applyFont="1" applyBorder="1" applyAlignment="1">
      <alignment horizontal="center"/>
    </xf>
    <xf numFmtId="2" fontId="36" fillId="2" borderId="58" xfId="0" applyNumberFormat="1" applyFont="1" applyFill="1" applyBorder="1" applyAlignment="1">
      <alignment horizontal="center"/>
    </xf>
    <xf numFmtId="2" fontId="36" fillId="2" borderId="59" xfId="0" applyNumberFormat="1" applyFont="1" applyFill="1" applyBorder="1" applyAlignment="1">
      <alignment horizontal="center"/>
    </xf>
    <xf numFmtId="165" fontId="36" fillId="2" borderId="59" xfId="0" applyNumberFormat="1" applyFont="1" applyFill="1" applyBorder="1" applyAlignment="1">
      <alignment horizontal="center"/>
    </xf>
    <xf numFmtId="0" fontId="2" fillId="0" borderId="66" xfId="0" applyFont="1" applyFill="1" applyBorder="1"/>
    <xf numFmtId="0" fontId="14" fillId="0" borderId="65" xfId="0" applyFont="1" applyFill="1" applyBorder="1" applyAlignment="1">
      <alignment horizontal="left"/>
    </xf>
    <xf numFmtId="0" fontId="19" fillId="0" borderId="68" xfId="0" applyFont="1" applyBorder="1"/>
    <xf numFmtId="0" fontId="2" fillId="0" borderId="63" xfId="0" applyFont="1" applyFill="1" applyBorder="1" applyAlignment="1">
      <alignment horizontal="left"/>
    </xf>
    <xf numFmtId="0" fontId="69" fillId="0" borderId="69" xfId="0" applyFont="1" applyBorder="1" applyAlignment="1">
      <alignment horizontal="left"/>
    </xf>
    <xf numFmtId="0" fontId="19" fillId="0" borderId="68" xfId="0" applyFont="1" applyFill="1" applyBorder="1"/>
    <xf numFmtId="0" fontId="2" fillId="0" borderId="68" xfId="0" applyFont="1" applyFill="1" applyBorder="1"/>
    <xf numFmtId="0" fontId="24" fillId="0" borderId="69" xfId="0" applyFont="1" applyBorder="1" applyAlignment="1">
      <alignment horizontal="left"/>
    </xf>
    <xf numFmtId="0" fontId="14" fillId="0" borderId="65" xfId="0" applyFont="1" applyFill="1" applyBorder="1"/>
    <xf numFmtId="0" fontId="41" fillId="0" borderId="68" xfId="0" applyFont="1" applyFill="1" applyBorder="1"/>
    <xf numFmtId="0" fontId="47" fillId="0" borderId="68" xfId="0" applyFont="1" applyFill="1" applyBorder="1"/>
    <xf numFmtId="0" fontId="2" fillId="0" borderId="68" xfId="0" applyFont="1" applyBorder="1"/>
    <xf numFmtId="0" fontId="71" fillId="0" borderId="69" xfId="0" applyFont="1" applyBorder="1" applyAlignment="1">
      <alignment horizontal="left"/>
    </xf>
    <xf numFmtId="0" fontId="2" fillId="0" borderId="58" xfId="0" applyFont="1" applyFill="1" applyBorder="1"/>
    <xf numFmtId="0" fontId="2" fillId="0" borderId="59" xfId="0" applyFont="1" applyFill="1" applyBorder="1" applyAlignment="1">
      <alignment horizontal="left"/>
    </xf>
    <xf numFmtId="0" fontId="19" fillId="0" borderId="5" xfId="0" applyFont="1" applyBorder="1"/>
    <xf numFmtId="164" fontId="14" fillId="0" borderId="65" xfId="0" applyNumberFormat="1" applyFont="1" applyFill="1" applyBorder="1" applyAlignment="1">
      <alignment horizontal="left"/>
    </xf>
    <xf numFmtId="0" fontId="69" fillId="0" borderId="61" xfId="0" applyFont="1" applyBorder="1" applyAlignment="1">
      <alignment horizontal="left"/>
    </xf>
    <xf numFmtId="0" fontId="73" fillId="0" borderId="69" xfId="0" applyFont="1" applyBorder="1" applyAlignment="1">
      <alignment horizontal="left"/>
    </xf>
    <xf numFmtId="0" fontId="46" fillId="0" borderId="26" xfId="0" applyFont="1" applyBorder="1"/>
    <xf numFmtId="0" fontId="2" fillId="0" borderId="59" xfId="0" applyFont="1" applyBorder="1"/>
    <xf numFmtId="0" fontId="2" fillId="0" borderId="59" xfId="0" applyFont="1" applyBorder="1" applyAlignment="1">
      <alignment horizontal="left"/>
    </xf>
    <xf numFmtId="0" fontId="8" fillId="0" borderId="18" xfId="0" applyFont="1" applyBorder="1"/>
    <xf numFmtId="0" fontId="24" fillId="0" borderId="24" xfId="0" applyFont="1" applyBorder="1" applyAlignment="1">
      <alignment horizontal="left"/>
    </xf>
    <xf numFmtId="0" fontId="2" fillId="0" borderId="58" xfId="0" applyFont="1" applyBorder="1"/>
    <xf numFmtId="0" fontId="46" fillId="0" borderId="3" xfId="0" applyFont="1" applyBorder="1"/>
    <xf numFmtId="0" fontId="14" fillId="0" borderId="65" xfId="0" applyFont="1" applyFill="1" applyBorder="1" applyAlignment="1"/>
    <xf numFmtId="0" fontId="19" fillId="0" borderId="25" xfId="0" applyFont="1" applyFill="1" applyBorder="1"/>
    <xf numFmtId="0" fontId="69" fillId="0" borderId="27" xfId="0" applyFont="1" applyFill="1" applyBorder="1" applyAlignment="1">
      <alignment horizontal="left"/>
    </xf>
    <xf numFmtId="0" fontId="19" fillId="0" borderId="34" xfId="0" applyFont="1" applyFill="1" applyBorder="1"/>
    <xf numFmtId="0" fontId="68" fillId="0" borderId="0" xfId="0" applyFont="1" applyBorder="1" applyAlignment="1">
      <alignment horizontal="left"/>
    </xf>
    <xf numFmtId="0" fontId="51" fillId="0" borderId="0" xfId="0" applyFont="1" applyFill="1" applyBorder="1"/>
    <xf numFmtId="0" fontId="2" fillId="0" borderId="64" xfId="0" applyFont="1" applyFill="1" applyBorder="1"/>
    <xf numFmtId="164" fontId="14" fillId="0" borderId="65" xfId="0" applyNumberFormat="1" applyFont="1" applyFill="1" applyBorder="1" applyAlignment="1">
      <alignment horizontal="center"/>
    </xf>
    <xf numFmtId="0" fontId="74" fillId="0" borderId="24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29" fillId="0" borderId="22" xfId="0" applyFont="1" applyBorder="1"/>
    <xf numFmtId="2" fontId="19" fillId="0" borderId="0" xfId="0" applyNumberFormat="1" applyFont="1" applyFill="1" applyBorder="1" applyAlignment="1">
      <alignment horizontal="left"/>
    </xf>
    <xf numFmtId="2" fontId="0" fillId="0" borderId="0" xfId="0" applyNumberFormat="1"/>
    <xf numFmtId="0" fontId="24" fillId="0" borderId="61" xfId="0" applyFont="1" applyFill="1" applyBorder="1" applyAlignment="1">
      <alignment horizontal="left"/>
    </xf>
    <xf numFmtId="0" fontId="14" fillId="0" borderId="68" xfId="0" applyFont="1" applyFill="1" applyBorder="1"/>
    <xf numFmtId="0" fontId="2" fillId="0" borderId="8" xfId="0" applyFont="1" applyFill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46" fillId="0" borderId="42" xfId="0" applyFont="1" applyBorder="1"/>
    <xf numFmtId="0" fontId="14" fillId="0" borderId="68" xfId="0" applyFont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2" fillId="0" borderId="70" xfId="0" applyFont="1" applyBorder="1"/>
    <xf numFmtId="2" fontId="14" fillId="0" borderId="31" xfId="0" applyNumberFormat="1" applyFont="1" applyFill="1" applyBorder="1" applyAlignment="1">
      <alignment horizontal="center"/>
    </xf>
    <xf numFmtId="166" fontId="14" fillId="0" borderId="31" xfId="0" applyNumberFormat="1" applyFont="1" applyFill="1" applyBorder="1" applyAlignment="1">
      <alignment horizontal="center"/>
    </xf>
    <xf numFmtId="165" fontId="0" fillId="0" borderId="0" xfId="0" applyNumberFormat="1"/>
    <xf numFmtId="0" fontId="19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55" xfId="0" applyFont="1" applyFill="1" applyBorder="1"/>
    <xf numFmtId="0" fontId="7" fillId="0" borderId="74" xfId="0" applyFont="1" applyBorder="1"/>
    <xf numFmtId="0" fontId="2" fillId="0" borderId="74" xfId="0" applyFont="1" applyBorder="1"/>
    <xf numFmtId="0" fontId="0" fillId="0" borderId="71" xfId="0" applyBorder="1" applyAlignment="1">
      <alignment horizontal="left"/>
    </xf>
    <xf numFmtId="0" fontId="7" fillId="0" borderId="73" xfId="0" applyFont="1" applyBorder="1"/>
    <xf numFmtId="0" fontId="24" fillId="0" borderId="71" xfId="0" applyFont="1" applyBorder="1" applyAlignment="1">
      <alignment horizontal="left"/>
    </xf>
    <xf numFmtId="0" fontId="19" fillId="0" borderId="76" xfId="0" applyFont="1" applyFill="1" applyBorder="1"/>
    <xf numFmtId="0" fontId="19" fillId="0" borderId="77" xfId="0" applyFont="1" applyBorder="1" applyAlignment="1">
      <alignment horizontal="left"/>
    </xf>
    <xf numFmtId="0" fontId="69" fillId="0" borderId="78" xfId="0" applyFont="1" applyFill="1" applyBorder="1" applyAlignment="1">
      <alignment horizontal="left"/>
    </xf>
    <xf numFmtId="2" fontId="24" fillId="0" borderId="27" xfId="0" applyNumberFormat="1" applyFont="1" applyBorder="1" applyAlignment="1">
      <alignment horizontal="left"/>
    </xf>
    <xf numFmtId="0" fontId="10" fillId="0" borderId="25" xfId="0" applyFont="1" applyFill="1" applyBorder="1"/>
    <xf numFmtId="0" fontId="19" fillId="0" borderId="79" xfId="0" applyFont="1" applyBorder="1" applyAlignment="1">
      <alignment horizontal="left"/>
    </xf>
    <xf numFmtId="0" fontId="0" fillId="0" borderId="74" xfId="0" applyBorder="1"/>
    <xf numFmtId="0" fontId="41" fillId="0" borderId="68" xfId="0" applyFont="1" applyBorder="1"/>
    <xf numFmtId="0" fontId="73" fillId="0" borderId="71" xfId="0" applyFont="1" applyBorder="1" applyAlignment="1">
      <alignment horizontal="left"/>
    </xf>
    <xf numFmtId="0" fontId="41" fillId="0" borderId="79" xfId="0" applyFont="1" applyFill="1" applyBorder="1" applyAlignment="1">
      <alignment horizontal="left"/>
    </xf>
    <xf numFmtId="0" fontId="68" fillId="0" borderId="80" xfId="0" applyFont="1" applyFill="1" applyBorder="1" applyAlignment="1">
      <alignment horizontal="left"/>
    </xf>
    <xf numFmtId="0" fontId="69" fillId="0" borderId="14" xfId="0" applyFont="1" applyBorder="1" applyAlignment="1">
      <alignment horizontal="left"/>
    </xf>
    <xf numFmtId="0" fontId="14" fillId="0" borderId="83" xfId="0" applyFont="1" applyBorder="1" applyAlignment="1">
      <alignment horizontal="left"/>
    </xf>
    <xf numFmtId="0" fontId="2" fillId="0" borderId="77" xfId="0" applyFont="1" applyFill="1" applyBorder="1" applyAlignment="1">
      <alignment horizontal="left"/>
    </xf>
    <xf numFmtId="0" fontId="24" fillId="0" borderId="78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9" fillId="0" borderId="78" xfId="0" applyFont="1" applyBorder="1" applyAlignment="1">
      <alignment horizontal="left"/>
    </xf>
    <xf numFmtId="0" fontId="55" fillId="0" borderId="18" xfId="0" applyFont="1" applyBorder="1"/>
    <xf numFmtId="0" fontId="29" fillId="0" borderId="3" xfId="0" applyFont="1" applyBorder="1"/>
    <xf numFmtId="0" fontId="55" fillId="0" borderId="10" xfId="0" applyFont="1" applyBorder="1"/>
    <xf numFmtId="0" fontId="29" fillId="0" borderId="10" xfId="0" applyFont="1" applyBorder="1"/>
    <xf numFmtId="0" fontId="29" fillId="0" borderId="14" xfId="0" applyFont="1" applyBorder="1"/>
    <xf numFmtId="0" fontId="2" fillId="0" borderId="77" xfId="0" applyFont="1" applyBorder="1"/>
    <xf numFmtId="0" fontId="0" fillId="0" borderId="72" xfId="0" applyBorder="1"/>
    <xf numFmtId="0" fontId="0" fillId="0" borderId="83" xfId="0" applyBorder="1"/>
    <xf numFmtId="0" fontId="2" fillId="0" borderId="76" xfId="0" applyFont="1" applyFill="1" applyBorder="1"/>
    <xf numFmtId="0" fontId="73" fillId="0" borderId="78" xfId="0" applyFont="1" applyFill="1" applyBorder="1" applyAlignment="1">
      <alignment horizontal="left"/>
    </xf>
    <xf numFmtId="0" fontId="71" fillId="0" borderId="24" xfId="0" applyFont="1" applyBorder="1" applyAlignment="1">
      <alignment horizontal="left"/>
    </xf>
    <xf numFmtId="0" fontId="2" fillId="0" borderId="76" xfId="0" applyFont="1" applyBorder="1"/>
    <xf numFmtId="0" fontId="73" fillId="0" borderId="78" xfId="0" applyFont="1" applyBorder="1" applyAlignment="1">
      <alignment horizontal="left"/>
    </xf>
    <xf numFmtId="0" fontId="10" fillId="0" borderId="15" xfId="0" applyFont="1" applyBorder="1"/>
    <xf numFmtId="0" fontId="2" fillId="0" borderId="2" xfId="0" applyFont="1" applyBorder="1"/>
    <xf numFmtId="0" fontId="19" fillId="0" borderId="70" xfId="0" applyFont="1" applyBorder="1"/>
    <xf numFmtId="0" fontId="19" fillId="0" borderId="76" xfId="0" applyFont="1" applyBorder="1"/>
    <xf numFmtId="1" fontId="69" fillId="0" borderId="24" xfId="0" applyNumberFormat="1" applyFont="1" applyBorder="1" applyAlignment="1">
      <alignment horizontal="left"/>
    </xf>
    <xf numFmtId="0" fontId="2" fillId="0" borderId="85" xfId="0" applyFont="1" applyFill="1" applyBorder="1"/>
    <xf numFmtId="0" fontId="2" fillId="0" borderId="74" xfId="0" applyFont="1" applyBorder="1" applyAlignment="1">
      <alignment horizontal="left"/>
    </xf>
    <xf numFmtId="0" fontId="2" fillId="0" borderId="70" xfId="0" applyFont="1" applyFill="1" applyBorder="1"/>
    <xf numFmtId="0" fontId="24" fillId="0" borderId="24" xfId="0" applyFont="1" applyFill="1" applyBorder="1" applyAlignment="1">
      <alignment horizontal="left"/>
    </xf>
    <xf numFmtId="0" fontId="19" fillId="0" borderId="77" xfId="0" applyFont="1" applyFill="1" applyBorder="1" applyAlignment="1">
      <alignment horizontal="left"/>
    </xf>
    <xf numFmtId="0" fontId="69" fillId="0" borderId="61" xfId="0" applyFont="1" applyFill="1" applyBorder="1" applyAlignment="1">
      <alignment horizontal="left"/>
    </xf>
    <xf numFmtId="0" fontId="2" fillId="0" borderId="84" xfId="0" applyFont="1" applyFill="1" applyBorder="1"/>
    <xf numFmtId="0" fontId="16" fillId="0" borderId="18" xfId="0" applyFont="1" applyBorder="1"/>
    <xf numFmtId="0" fontId="46" fillId="0" borderId="15" xfId="0" applyFont="1" applyBorder="1"/>
    <xf numFmtId="0" fontId="43" fillId="0" borderId="32" xfId="0" applyFont="1" applyBorder="1"/>
    <xf numFmtId="0" fontId="19" fillId="0" borderId="59" xfId="0" applyFont="1" applyBorder="1" applyAlignment="1">
      <alignment horizontal="left"/>
    </xf>
    <xf numFmtId="0" fontId="5" fillId="0" borderId="15" xfId="0" applyFont="1" applyBorder="1"/>
    <xf numFmtId="0" fontId="24" fillId="0" borderId="61" xfId="0" applyFont="1" applyBorder="1" applyAlignment="1">
      <alignment horizontal="left"/>
    </xf>
    <xf numFmtId="0" fontId="60" fillId="0" borderId="18" xfId="0" applyFont="1" applyBorder="1"/>
    <xf numFmtId="0" fontId="60" fillId="0" borderId="34" xfId="0" applyFont="1" applyBorder="1"/>
    <xf numFmtId="0" fontId="69" fillId="0" borderId="71" xfId="0" applyFont="1" applyFill="1" applyBorder="1" applyAlignment="1">
      <alignment horizontal="left"/>
    </xf>
    <xf numFmtId="167" fontId="39" fillId="0" borderId="20" xfId="0" applyNumberFormat="1" applyFont="1" applyFill="1" applyBorder="1" applyAlignment="1">
      <alignment horizontal="center"/>
    </xf>
    <xf numFmtId="166" fontId="39" fillId="0" borderId="21" xfId="0" applyNumberFormat="1" applyFont="1" applyFill="1" applyBorder="1" applyAlignment="1">
      <alignment horizontal="center"/>
    </xf>
    <xf numFmtId="0" fontId="24" fillId="0" borderId="71" xfId="0" applyFont="1" applyFill="1" applyBorder="1" applyAlignment="1">
      <alignment horizontal="left"/>
    </xf>
    <xf numFmtId="0" fontId="14" fillId="0" borderId="83" xfId="0" applyFont="1" applyFill="1" applyBorder="1" applyAlignment="1">
      <alignment horizontal="left"/>
    </xf>
    <xf numFmtId="0" fontId="14" fillId="0" borderId="77" xfId="0" applyFont="1" applyBorder="1" applyAlignment="1">
      <alignment horizontal="left"/>
    </xf>
    <xf numFmtId="0" fontId="14" fillId="0" borderId="83" xfId="0" applyFont="1" applyFill="1" applyBorder="1" applyAlignment="1">
      <alignment horizontal="center"/>
    </xf>
    <xf numFmtId="0" fontId="59" fillId="0" borderId="15" xfId="0" applyFont="1" applyBorder="1"/>
    <xf numFmtId="0" fontId="73" fillId="0" borderId="71" xfId="0" applyFont="1" applyFill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71" xfId="0" applyFont="1" applyBorder="1" applyAlignment="1">
      <alignment horizontal="center"/>
    </xf>
    <xf numFmtId="0" fontId="1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4" fillId="0" borderId="70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6" fillId="0" borderId="68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5" fillId="0" borderId="77" xfId="0" applyFont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166" fontId="16" fillId="0" borderId="77" xfId="0" applyNumberFormat="1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4" fillId="0" borderId="58" xfId="0" applyFont="1" applyBorder="1" applyAlignment="1">
      <alignment horizontal="center"/>
    </xf>
    <xf numFmtId="2" fontId="14" fillId="0" borderId="59" xfId="0" applyNumberFormat="1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2" fontId="80" fillId="2" borderId="59" xfId="0" applyNumberFormat="1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0" fillId="0" borderId="71" xfId="0" applyBorder="1"/>
    <xf numFmtId="0" fontId="16" fillId="0" borderId="83" xfId="0" applyFont="1" applyFill="1" applyBorder="1" applyAlignment="1">
      <alignment horizontal="center"/>
    </xf>
    <xf numFmtId="0" fontId="16" fillId="0" borderId="33" xfId="0" applyFont="1" applyFill="1" applyBorder="1"/>
    <xf numFmtId="0" fontId="46" fillId="0" borderId="10" xfId="0" applyFont="1" applyFill="1" applyBorder="1"/>
    <xf numFmtId="0" fontId="44" fillId="0" borderId="9" xfId="0" applyFont="1" applyFill="1" applyBorder="1"/>
    <xf numFmtId="0" fontId="71" fillId="0" borderId="10" xfId="0" applyFont="1" applyFill="1" applyBorder="1"/>
    <xf numFmtId="0" fontId="29" fillId="0" borderId="23" xfId="0" applyFont="1" applyFill="1" applyBorder="1" applyAlignment="1">
      <alignment horizontal="left"/>
    </xf>
    <xf numFmtId="0" fontId="71" fillId="0" borderId="7" xfId="0" applyFont="1" applyFill="1" applyBorder="1" applyAlignment="1">
      <alignment horizontal="left"/>
    </xf>
    <xf numFmtId="0" fontId="0" fillId="0" borderId="72" xfId="0" applyFill="1" applyBorder="1"/>
    <xf numFmtId="0" fontId="46" fillId="0" borderId="3" xfId="0" applyFont="1" applyFill="1" applyBorder="1"/>
    <xf numFmtId="0" fontId="44" fillId="0" borderId="2" xfId="0" applyFont="1" applyFill="1" applyBorder="1"/>
    <xf numFmtId="0" fontId="71" fillId="0" borderId="19" xfId="0" applyFont="1" applyFill="1" applyBorder="1"/>
    <xf numFmtId="0" fontId="46" fillId="0" borderId="3" xfId="0" applyFont="1" applyFill="1" applyBorder="1" applyAlignment="1"/>
    <xf numFmtId="0" fontId="43" fillId="0" borderId="0" xfId="0" applyFont="1" applyFill="1"/>
    <xf numFmtId="0" fontId="9" fillId="0" borderId="0" xfId="0" applyFont="1" applyFill="1"/>
    <xf numFmtId="0" fontId="2" fillId="0" borderId="0" xfId="0" applyFont="1" applyFill="1"/>
    <xf numFmtId="0" fontId="16" fillId="0" borderId="18" xfId="0" applyFont="1" applyFill="1" applyBorder="1"/>
    <xf numFmtId="0" fontId="71" fillId="0" borderId="3" xfId="0" applyFont="1" applyFill="1" applyBorder="1"/>
    <xf numFmtId="0" fontId="44" fillId="0" borderId="42" xfId="0" applyFont="1" applyFill="1" applyBorder="1"/>
    <xf numFmtId="0" fontId="46" fillId="0" borderId="16" xfId="0" applyFont="1" applyFill="1" applyBorder="1" applyAlignment="1"/>
    <xf numFmtId="0" fontId="71" fillId="0" borderId="32" xfId="0" applyFont="1" applyFill="1" applyBorder="1"/>
    <xf numFmtId="0" fontId="46" fillId="0" borderId="15" xfId="0" applyFont="1" applyFill="1" applyBorder="1"/>
    <xf numFmtId="0" fontId="2" fillId="0" borderId="19" xfId="0" applyFont="1" applyFill="1" applyBorder="1" applyAlignment="1">
      <alignment horizontal="right"/>
    </xf>
    <xf numFmtId="0" fontId="48" fillId="0" borderId="16" xfId="0" applyFont="1" applyFill="1" applyBorder="1"/>
    <xf numFmtId="0" fontId="46" fillId="0" borderId="42" xfId="0" applyFont="1" applyFill="1" applyBorder="1" applyAlignment="1"/>
    <xf numFmtId="0" fontId="14" fillId="0" borderId="50" xfId="0" applyFont="1" applyFill="1" applyBorder="1" applyAlignment="1">
      <alignment horizontal="left"/>
    </xf>
    <xf numFmtId="0" fontId="2" fillId="0" borderId="77" xfId="0" applyFont="1" applyFill="1" applyBorder="1"/>
    <xf numFmtId="0" fontId="46" fillId="0" borderId="18" xfId="0" applyFont="1" applyFill="1" applyBorder="1" applyAlignment="1"/>
    <xf numFmtId="0" fontId="46" fillId="0" borderId="2" xfId="0" applyFont="1" applyFill="1" applyBorder="1" applyAlignment="1"/>
    <xf numFmtId="0" fontId="46" fillId="0" borderId="10" xfId="0" applyFont="1" applyFill="1" applyBorder="1" applyAlignment="1"/>
    <xf numFmtId="0" fontId="71" fillId="0" borderId="14" xfId="0" applyFont="1" applyFill="1" applyBorder="1"/>
    <xf numFmtId="0" fontId="46" fillId="0" borderId="42" xfId="0" applyFont="1" applyFill="1" applyBorder="1"/>
    <xf numFmtId="0" fontId="7" fillId="0" borderId="77" xfId="0" applyFont="1" applyFill="1" applyBorder="1" applyAlignment="1">
      <alignment horizontal="left"/>
    </xf>
    <xf numFmtId="0" fontId="46" fillId="0" borderId="25" xfId="0" applyFont="1" applyFill="1" applyBorder="1" applyAlignment="1"/>
    <xf numFmtId="0" fontId="19" fillId="0" borderId="68" xfId="0" applyFont="1" applyFill="1" applyBorder="1" applyAlignment="1"/>
    <xf numFmtId="0" fontId="24" fillId="0" borderId="62" xfId="0" applyFont="1" applyFill="1" applyBorder="1" applyAlignment="1">
      <alignment horizontal="left"/>
    </xf>
    <xf numFmtId="0" fontId="14" fillId="0" borderId="90" xfId="0" applyFont="1" applyFill="1" applyBorder="1" applyAlignment="1">
      <alignment horizontal="left"/>
    </xf>
    <xf numFmtId="0" fontId="2" fillId="0" borderId="89" xfId="0" applyFont="1" applyFill="1" applyBorder="1"/>
    <xf numFmtId="0" fontId="2" fillId="0" borderId="88" xfId="0" applyFont="1" applyFill="1" applyBorder="1" applyAlignment="1">
      <alignment horizontal="left"/>
    </xf>
    <xf numFmtId="0" fontId="46" fillId="0" borderId="15" xfId="0" applyFont="1" applyFill="1" applyBorder="1" applyAlignment="1"/>
    <xf numFmtId="0" fontId="71" fillId="0" borderId="16" xfId="0" applyFont="1" applyFill="1" applyBorder="1"/>
    <xf numFmtId="0" fontId="48" fillId="0" borderId="32" xfId="0" applyFont="1" applyFill="1" applyBorder="1"/>
    <xf numFmtId="0" fontId="5" fillId="0" borderId="18" xfId="0" applyFont="1" applyFill="1" applyBorder="1"/>
    <xf numFmtId="0" fontId="2" fillId="0" borderId="34" xfId="0" applyFont="1" applyFill="1" applyBorder="1" applyAlignment="1">
      <alignment horizontal="left"/>
    </xf>
    <xf numFmtId="0" fontId="46" fillId="0" borderId="32" xfId="0" applyFont="1" applyFill="1" applyBorder="1"/>
    <xf numFmtId="0" fontId="2" fillId="0" borderId="91" xfId="0" applyFont="1" applyBorder="1" applyAlignment="1">
      <alignment horizontal="left"/>
    </xf>
    <xf numFmtId="0" fontId="2" fillId="0" borderId="71" xfId="0" applyFont="1" applyBorder="1"/>
    <xf numFmtId="0" fontId="29" fillId="0" borderId="89" xfId="0" applyFont="1" applyBorder="1" applyAlignment="1">
      <alignment horizontal="left"/>
    </xf>
    <xf numFmtId="0" fontId="69" fillId="0" borderId="71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71" fillId="0" borderId="7" xfId="0" applyFont="1" applyBorder="1" applyAlignment="1">
      <alignment horizontal="left"/>
    </xf>
    <xf numFmtId="0" fontId="2" fillId="0" borderId="83" xfId="0" applyFont="1" applyBorder="1"/>
    <xf numFmtId="0" fontId="29" fillId="0" borderId="23" xfId="0" applyFont="1" applyBorder="1" applyAlignment="1">
      <alignment horizontal="left"/>
    </xf>
    <xf numFmtId="0" fontId="5" fillId="0" borderId="18" xfId="0" applyFont="1" applyBorder="1"/>
    <xf numFmtId="0" fontId="41" fillId="0" borderId="76" xfId="0" applyFont="1" applyBorder="1"/>
    <xf numFmtId="0" fontId="71" fillId="0" borderId="24" xfId="0" applyFont="1" applyFill="1" applyBorder="1" applyAlignment="1">
      <alignment horizontal="left"/>
    </xf>
    <xf numFmtId="0" fontId="71" fillId="0" borderId="78" xfId="0" applyFont="1" applyFill="1" applyBorder="1" applyAlignment="1">
      <alignment horizontal="left"/>
    </xf>
    <xf numFmtId="0" fontId="71" fillId="0" borderId="71" xfId="0" applyFont="1" applyBorder="1" applyAlignment="1">
      <alignment horizontal="left"/>
    </xf>
    <xf numFmtId="0" fontId="14" fillId="0" borderId="91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46" fillId="0" borderId="18" xfId="0" applyFont="1" applyBorder="1"/>
    <xf numFmtId="0" fontId="21" fillId="0" borderId="16" xfId="0" applyFont="1" applyBorder="1"/>
    <xf numFmtId="0" fontId="46" fillId="0" borderId="25" xfId="0" applyFont="1" applyBorder="1"/>
    <xf numFmtId="2" fontId="69" fillId="0" borderId="7" xfId="0" applyNumberFormat="1" applyFont="1" applyBorder="1" applyAlignment="1">
      <alignment horizontal="left"/>
    </xf>
    <xf numFmtId="0" fontId="29" fillId="0" borderId="68" xfId="0" applyFont="1" applyBorder="1"/>
    <xf numFmtId="0" fontId="2" fillId="0" borderId="87" xfId="0" applyFont="1" applyBorder="1"/>
    <xf numFmtId="0" fontId="60" fillId="0" borderId="3" xfId="0" applyFont="1" applyBorder="1"/>
    <xf numFmtId="0" fontId="19" fillId="0" borderId="3" xfId="0" applyFont="1" applyBorder="1"/>
    <xf numFmtId="0" fontId="46" fillId="0" borderId="0" xfId="0" applyFont="1" applyBorder="1"/>
    <xf numFmtId="0" fontId="47" fillId="0" borderId="22" xfId="0" applyFont="1" applyFill="1" applyBorder="1"/>
    <xf numFmtId="1" fontId="19" fillId="0" borderId="79" xfId="0" applyNumberFormat="1" applyFont="1" applyFill="1" applyBorder="1" applyAlignment="1">
      <alignment horizontal="left"/>
    </xf>
    <xf numFmtId="1" fontId="69" fillId="0" borderId="80" xfId="0" applyNumberFormat="1" applyFont="1" applyBorder="1" applyAlignment="1">
      <alignment horizontal="left"/>
    </xf>
    <xf numFmtId="0" fontId="16" fillId="0" borderId="25" xfId="0" applyFont="1" applyBorder="1"/>
    <xf numFmtId="0" fontId="2" fillId="0" borderId="92" xfId="0" applyFont="1" applyFill="1" applyBorder="1" applyAlignment="1">
      <alignment horizontal="left"/>
    </xf>
    <xf numFmtId="0" fontId="2" fillId="0" borderId="87" xfId="0" applyFont="1" applyFill="1" applyBorder="1"/>
    <xf numFmtId="0" fontId="14" fillId="0" borderId="90" xfId="0" applyFont="1" applyFill="1" applyBorder="1"/>
    <xf numFmtId="0" fontId="14" fillId="0" borderId="90" xfId="0" applyFont="1" applyFill="1" applyBorder="1" applyAlignment="1">
      <alignment horizontal="center"/>
    </xf>
    <xf numFmtId="164" fontId="14" fillId="0" borderId="90" xfId="0" applyNumberFormat="1" applyFont="1" applyFill="1" applyBorder="1" applyAlignment="1">
      <alignment horizontal="left"/>
    </xf>
    <xf numFmtId="0" fontId="0" fillId="0" borderId="26" xfId="0" applyBorder="1" applyAlignment="1">
      <alignment horizontal="right"/>
    </xf>
    <xf numFmtId="0" fontId="43" fillId="0" borderId="19" xfId="0" applyFont="1" applyBorder="1"/>
    <xf numFmtId="0" fontId="5" fillId="0" borderId="34" xfId="0" applyFont="1" applyBorder="1"/>
    <xf numFmtId="0" fontId="41" fillId="0" borderId="23" xfId="0" applyFont="1" applyBorder="1" applyAlignment="1">
      <alignment horizontal="left"/>
    </xf>
    <xf numFmtId="2" fontId="39" fillId="0" borderId="91" xfId="0" applyNumberFormat="1" applyFont="1" applyBorder="1" applyAlignment="1">
      <alignment horizontal="left"/>
    </xf>
    <xf numFmtId="165" fontId="73" fillId="0" borderId="69" xfId="0" applyNumberFormat="1" applyFont="1" applyBorder="1" applyAlignment="1">
      <alignment horizontal="left"/>
    </xf>
    <xf numFmtId="0" fontId="2" fillId="0" borderId="64" xfId="0" applyFont="1" applyBorder="1"/>
    <xf numFmtId="0" fontId="19" fillId="0" borderId="83" xfId="0" applyFont="1" applyBorder="1"/>
    <xf numFmtId="0" fontId="19" fillId="0" borderId="64" xfId="0" applyFont="1" applyBorder="1"/>
    <xf numFmtId="0" fontId="69" fillId="0" borderId="80" xfId="0" applyFont="1" applyBorder="1" applyAlignment="1">
      <alignment horizontal="left"/>
    </xf>
    <xf numFmtId="0" fontId="19" fillId="0" borderId="91" xfId="0" applyFont="1" applyBorder="1" applyAlignment="1">
      <alignment horizontal="left"/>
    </xf>
    <xf numFmtId="0" fontId="60" fillId="0" borderId="32" xfId="0" applyFont="1" applyBorder="1"/>
    <xf numFmtId="0" fontId="46" fillId="0" borderId="16" xfId="0" applyFont="1" applyBorder="1"/>
    <xf numFmtId="0" fontId="8" fillId="0" borderId="16" xfId="0" applyFont="1" applyBorder="1"/>
    <xf numFmtId="164" fontId="14" fillId="0" borderId="90" xfId="0" applyNumberFormat="1" applyFont="1" applyBorder="1" applyAlignment="1">
      <alignment horizontal="left"/>
    </xf>
    <xf numFmtId="0" fontId="2" fillId="0" borderId="89" xfId="0" applyFont="1" applyBorder="1"/>
    <xf numFmtId="0" fontId="2" fillId="0" borderId="88" xfId="0" applyFont="1" applyBorder="1" applyAlignment="1">
      <alignment horizontal="center"/>
    </xf>
    <xf numFmtId="0" fontId="14" fillId="0" borderId="90" xfId="0" applyFont="1" applyBorder="1" applyAlignment="1">
      <alignment horizontal="left"/>
    </xf>
    <xf numFmtId="0" fontId="2" fillId="0" borderId="79" xfId="0" applyFont="1" applyFill="1" applyBorder="1" applyAlignment="1">
      <alignment horizontal="left"/>
    </xf>
    <xf numFmtId="0" fontId="24" fillId="0" borderId="80" xfId="0" applyFont="1" applyFill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2" fillId="0" borderId="84" xfId="0" applyFont="1" applyBorder="1"/>
    <xf numFmtId="0" fontId="8" fillId="0" borderId="15" xfId="0" applyFont="1" applyBorder="1"/>
    <xf numFmtId="2" fontId="63" fillId="0" borderId="23" xfId="0" applyNumberFormat="1" applyFont="1" applyBorder="1" applyAlignment="1">
      <alignment horizontal="left"/>
    </xf>
    <xf numFmtId="165" fontId="24" fillId="0" borderId="24" xfId="0" applyNumberFormat="1" applyFont="1" applyBorder="1" applyAlignment="1">
      <alignment horizontal="left"/>
    </xf>
    <xf numFmtId="0" fontId="63" fillId="0" borderId="68" xfId="0" applyFont="1" applyBorder="1"/>
    <xf numFmtId="0" fontId="46" fillId="0" borderId="34" xfId="0" applyFont="1" applyBorder="1"/>
    <xf numFmtId="0" fontId="42" fillId="0" borderId="15" xfId="0" applyFont="1" applyBorder="1"/>
    <xf numFmtId="0" fontId="43" fillId="0" borderId="90" xfId="0" applyFont="1" applyBorder="1"/>
    <xf numFmtId="0" fontId="29" fillId="0" borderId="64" xfId="0" applyFont="1" applyBorder="1"/>
    <xf numFmtId="0" fontId="0" fillId="0" borderId="88" xfId="0" applyBorder="1"/>
    <xf numFmtId="0" fontId="2" fillId="0" borderId="25" xfId="0" applyFont="1" applyBorder="1"/>
    <xf numFmtId="0" fontId="2" fillId="0" borderId="0" xfId="0" applyFont="1" applyAlignment="1">
      <alignment horizontal="left"/>
    </xf>
    <xf numFmtId="0" fontId="28" fillId="0" borderId="25" xfId="0" applyFont="1" applyBorder="1"/>
    <xf numFmtId="0" fontId="0" fillId="0" borderId="9" xfId="0" applyBorder="1" applyAlignment="1">
      <alignment horizontal="right"/>
    </xf>
    <xf numFmtId="0" fontId="7" fillId="0" borderId="70" xfId="0" applyFont="1" applyBorder="1"/>
    <xf numFmtId="0" fontId="51" fillId="0" borderId="42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24" fillId="0" borderId="80" xfId="0" applyFont="1" applyBorder="1" applyAlignment="1">
      <alignment horizontal="left"/>
    </xf>
    <xf numFmtId="0" fontId="41" fillId="0" borderId="22" xfId="0" applyFont="1" applyBorder="1"/>
    <xf numFmtId="0" fontId="64" fillId="0" borderId="33" xfId="0" applyFont="1" applyBorder="1"/>
    <xf numFmtId="0" fontId="2" fillId="0" borderId="83" xfId="0" applyFont="1" applyFill="1" applyBorder="1"/>
    <xf numFmtId="0" fontId="2" fillId="0" borderId="34" xfId="0" applyFont="1" applyFill="1" applyBorder="1"/>
    <xf numFmtId="0" fontId="2" fillId="0" borderId="10" xfId="0" applyFont="1" applyFill="1" applyBorder="1" applyAlignment="1">
      <alignment horizontal="left"/>
    </xf>
    <xf numFmtId="0" fontId="55" fillId="0" borderId="42" xfId="0" applyFont="1" applyBorder="1"/>
    <xf numFmtId="0" fontId="29" fillId="0" borderId="16" xfId="0" applyFont="1" applyBorder="1"/>
    <xf numFmtId="0" fontId="29" fillId="0" borderId="32" xfId="0" applyFont="1" applyBorder="1"/>
    <xf numFmtId="0" fontId="2" fillId="0" borderId="38" xfId="0" applyFont="1" applyBorder="1"/>
    <xf numFmtId="0" fontId="2" fillId="0" borderId="36" xfId="0" applyFont="1" applyBorder="1" applyAlignment="1">
      <alignment horizontal="left"/>
    </xf>
    <xf numFmtId="0" fontId="71" fillId="0" borderId="28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47" xfId="0" applyBorder="1"/>
    <xf numFmtId="0" fontId="0" fillId="0" borderId="48" xfId="0" applyBorder="1"/>
    <xf numFmtId="0" fontId="0" fillId="0" borderId="60" xfId="0" applyBorder="1"/>
    <xf numFmtId="0" fontId="94" fillId="0" borderId="16" xfId="0" applyFont="1" applyBorder="1"/>
    <xf numFmtId="0" fontId="83" fillId="0" borderId="0" xfId="0" applyFont="1" applyFill="1" applyBorder="1"/>
    <xf numFmtId="2" fontId="63" fillId="0" borderId="0" xfId="0" applyNumberFormat="1" applyFont="1" applyFill="1" applyBorder="1" applyAlignment="1">
      <alignment horizontal="left"/>
    </xf>
    <xf numFmtId="165" fontId="24" fillId="0" borderId="0" xfId="0" applyNumberFormat="1" applyFont="1" applyFill="1" applyBorder="1" applyAlignment="1">
      <alignment horizontal="left"/>
    </xf>
    <xf numFmtId="0" fontId="46" fillId="0" borderId="0" xfId="0" applyFont="1" applyFill="1" applyBorder="1"/>
    <xf numFmtId="0" fontId="63" fillId="0" borderId="0" xfId="0" applyFont="1" applyFill="1" applyBorder="1"/>
    <xf numFmtId="0" fontId="63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165" fontId="75" fillId="0" borderId="0" xfId="0" applyNumberFormat="1" applyFont="1" applyFill="1" applyBorder="1" applyAlignment="1">
      <alignment horizontal="left"/>
    </xf>
    <xf numFmtId="0" fontId="2" fillId="0" borderId="89" xfId="0" applyFont="1" applyBorder="1" applyAlignment="1">
      <alignment horizontal="center"/>
    </xf>
    <xf numFmtId="0" fontId="16" fillId="0" borderId="33" xfId="0" applyFont="1" applyBorder="1"/>
    <xf numFmtId="0" fontId="2" fillId="0" borderId="54" xfId="0" applyFont="1" applyBorder="1"/>
    <xf numFmtId="0" fontId="69" fillId="0" borderId="32" xfId="0" applyFont="1" applyBorder="1"/>
    <xf numFmtId="0" fontId="2" fillId="0" borderId="6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69" fillId="0" borderId="60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7" fontId="75" fillId="0" borderId="0" xfId="0" applyNumberFormat="1" applyFont="1" applyFill="1" applyBorder="1" applyAlignment="1">
      <alignment horizontal="left"/>
    </xf>
    <xf numFmtId="0" fontId="70" fillId="0" borderId="78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2" fontId="39" fillId="0" borderId="0" xfId="0" applyNumberFormat="1" applyFont="1" applyFill="1" applyBorder="1" applyAlignment="1">
      <alignment horizontal="left"/>
    </xf>
    <xf numFmtId="2" fontId="69" fillId="0" borderId="0" xfId="0" applyNumberFormat="1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2" fillId="0" borderId="0" xfId="0" applyFont="1" applyFill="1" applyBorder="1"/>
    <xf numFmtId="9" fontId="0" fillId="0" borderId="0" xfId="0" applyNumberFormat="1" applyFill="1" applyBorder="1"/>
    <xf numFmtId="0" fontId="79" fillId="0" borderId="0" xfId="0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89" fillId="0" borderId="0" xfId="0" applyFont="1" applyFill="1" applyBorder="1"/>
    <xf numFmtId="2" fontId="84" fillId="0" borderId="0" xfId="0" applyNumberFormat="1" applyFont="1" applyFill="1" applyBorder="1" applyAlignment="1">
      <alignment horizontal="left"/>
    </xf>
    <xf numFmtId="2" fontId="67" fillId="0" borderId="0" xfId="0" applyNumberFormat="1" applyFont="1" applyFill="1" applyBorder="1" applyAlignment="1">
      <alignment horizontal="left"/>
    </xf>
    <xf numFmtId="0" fontId="61" fillId="0" borderId="0" xfId="0" applyFont="1" applyFill="1" applyBorder="1"/>
    <xf numFmtId="2" fontId="41" fillId="0" borderId="0" xfId="0" applyNumberFormat="1" applyFont="1" applyFill="1" applyBorder="1" applyAlignment="1">
      <alignment horizontal="left"/>
    </xf>
    <xf numFmtId="2" fontId="68" fillId="0" borderId="0" xfId="0" applyNumberFormat="1" applyFont="1" applyFill="1" applyBorder="1" applyAlignment="1">
      <alignment horizontal="left"/>
    </xf>
    <xf numFmtId="0" fontId="40" fillId="0" borderId="0" xfId="0" applyFont="1" applyFill="1" applyBorder="1"/>
    <xf numFmtId="165" fontId="19" fillId="0" borderId="0" xfId="0" applyNumberFormat="1" applyFont="1" applyFill="1" applyBorder="1" applyAlignment="1">
      <alignment horizontal="left"/>
    </xf>
    <xf numFmtId="0" fontId="55" fillId="0" borderId="0" xfId="0" applyFont="1" applyFill="1" applyBorder="1"/>
    <xf numFmtId="0" fontId="6" fillId="0" borderId="0" xfId="0" applyFont="1" applyFill="1" applyBorder="1"/>
    <xf numFmtId="2" fontId="14" fillId="0" borderId="0" xfId="0" applyNumberFormat="1" applyFont="1" applyFill="1" applyBorder="1" applyAlignment="1">
      <alignment horizontal="left"/>
    </xf>
    <xf numFmtId="2" fontId="74" fillId="0" borderId="0" xfId="0" applyNumberFormat="1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19" xfId="0" applyFont="1" applyBorder="1" applyAlignment="1">
      <alignment horizontal="center"/>
    </xf>
    <xf numFmtId="0" fontId="52" fillId="0" borderId="77" xfId="0" applyFont="1" applyBorder="1" applyAlignment="1">
      <alignment horizontal="left"/>
    </xf>
    <xf numFmtId="0" fontId="72" fillId="0" borderId="78" xfId="0" applyFont="1" applyBorder="1" applyAlignment="1">
      <alignment horizontal="left"/>
    </xf>
    <xf numFmtId="0" fontId="95" fillId="0" borderId="72" xfId="0" applyFont="1" applyBorder="1"/>
    <xf numFmtId="0" fontId="14" fillId="0" borderId="90" xfId="0" applyFont="1" applyBorder="1"/>
    <xf numFmtId="0" fontId="41" fillId="0" borderId="16" xfId="0" applyFont="1" applyBorder="1" applyAlignment="1">
      <alignment horizontal="left"/>
    </xf>
    <xf numFmtId="0" fontId="68" fillId="0" borderId="32" xfId="0" applyFont="1" applyBorder="1" applyAlignment="1">
      <alignment horizontal="left"/>
    </xf>
    <xf numFmtId="0" fontId="0" fillId="0" borderId="92" xfId="0" applyBorder="1"/>
    <xf numFmtId="0" fontId="2" fillId="0" borderId="74" xfId="0" applyFont="1" applyFill="1" applyBorder="1" applyAlignment="1">
      <alignment horizontal="center"/>
    </xf>
    <xf numFmtId="0" fontId="43" fillId="0" borderId="15" xfId="0" applyFont="1" applyBorder="1" applyAlignment="1">
      <alignment horizontal="left"/>
    </xf>
    <xf numFmtId="0" fontId="29" fillId="0" borderId="87" xfId="0" applyFont="1" applyBorder="1" applyAlignment="1">
      <alignment horizontal="left"/>
    </xf>
    <xf numFmtId="0" fontId="19" fillId="0" borderId="57" xfId="0" applyFont="1" applyBorder="1" applyAlignment="1">
      <alignment horizontal="center"/>
    </xf>
    <xf numFmtId="0" fontId="2" fillId="0" borderId="93" xfId="0" applyFont="1" applyFill="1" applyBorder="1" applyAlignment="1">
      <alignment horizontal="left"/>
    </xf>
    <xf numFmtId="0" fontId="24" fillId="0" borderId="94" xfId="0" applyFont="1" applyFill="1" applyBorder="1" applyAlignment="1">
      <alignment horizontal="left"/>
    </xf>
    <xf numFmtId="0" fontId="29" fillId="0" borderId="68" xfId="0" applyFont="1" applyFill="1" applyBorder="1"/>
    <xf numFmtId="0" fontId="29" fillId="0" borderId="93" xfId="0" applyFont="1" applyFill="1" applyBorder="1" applyAlignment="1">
      <alignment horizontal="left"/>
    </xf>
    <xf numFmtId="0" fontId="71" fillId="0" borderId="94" xfId="0" applyFont="1" applyFill="1" applyBorder="1" applyAlignment="1">
      <alignment horizontal="left"/>
    </xf>
    <xf numFmtId="0" fontId="14" fillId="0" borderId="93" xfId="0" applyFont="1" applyFill="1" applyBorder="1" applyAlignment="1">
      <alignment horizontal="left"/>
    </xf>
    <xf numFmtId="0" fontId="2" fillId="0" borderId="39" xfId="0" applyFont="1" applyFill="1" applyBorder="1"/>
    <xf numFmtId="0" fontId="24" fillId="0" borderId="95" xfId="0" applyFont="1" applyFill="1" applyBorder="1" applyAlignment="1">
      <alignment horizontal="left"/>
    </xf>
    <xf numFmtId="0" fontId="19" fillId="0" borderId="93" xfId="0" applyFont="1" applyFill="1" applyBorder="1" applyAlignment="1">
      <alignment horizontal="left"/>
    </xf>
    <xf numFmtId="0" fontId="69" fillId="0" borderId="94" xfId="0" applyFont="1" applyFill="1" applyBorder="1" applyAlignment="1">
      <alignment horizontal="left"/>
    </xf>
    <xf numFmtId="1" fontId="69" fillId="0" borderId="27" xfId="0" applyNumberFormat="1" applyFont="1" applyFill="1" applyBorder="1" applyAlignment="1">
      <alignment horizontal="left"/>
    </xf>
    <xf numFmtId="2" fontId="19" fillId="0" borderId="93" xfId="0" applyNumberFormat="1" applyFont="1" applyFill="1" applyBorder="1" applyAlignment="1">
      <alignment horizontal="left"/>
    </xf>
    <xf numFmtId="165" fontId="2" fillId="0" borderId="93" xfId="0" applyNumberFormat="1" applyFont="1" applyFill="1" applyBorder="1" applyAlignment="1">
      <alignment horizontal="left"/>
    </xf>
    <xf numFmtId="165" fontId="24" fillId="0" borderId="71" xfId="0" applyNumberFormat="1" applyFont="1" applyFill="1" applyBorder="1" applyAlignment="1">
      <alignment horizontal="left"/>
    </xf>
    <xf numFmtId="0" fontId="2" fillId="0" borderId="93" xfId="0" applyFont="1" applyFill="1" applyBorder="1"/>
    <xf numFmtId="0" fontId="19" fillId="0" borderId="93" xfId="0" applyFont="1" applyBorder="1" applyAlignment="1">
      <alignment horizontal="left"/>
    </xf>
    <xf numFmtId="0" fontId="69" fillId="0" borderId="94" xfId="0" applyFont="1" applyBorder="1" applyAlignment="1">
      <alignment horizontal="left"/>
    </xf>
    <xf numFmtId="0" fontId="14" fillId="0" borderId="9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0" fillId="0" borderId="42" xfId="0" applyFont="1" applyBorder="1"/>
    <xf numFmtId="0" fontId="73" fillId="0" borderId="94" xfId="0" applyFont="1" applyFill="1" applyBorder="1" applyAlignment="1">
      <alignment horizontal="left"/>
    </xf>
    <xf numFmtId="0" fontId="0" fillId="0" borderId="95" xfId="0" applyBorder="1"/>
    <xf numFmtId="0" fontId="41" fillId="0" borderId="93" xfId="0" applyFont="1" applyFill="1" applyBorder="1" applyAlignment="1">
      <alignment horizontal="left"/>
    </xf>
    <xf numFmtId="0" fontId="68" fillId="0" borderId="94" xfId="0" applyFont="1" applyFill="1" applyBorder="1" applyAlignment="1">
      <alignment horizontal="left"/>
    </xf>
    <xf numFmtId="0" fontId="19" fillId="0" borderId="93" xfId="0" applyFont="1" applyFill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165" fontId="41" fillId="0" borderId="93" xfId="0" applyNumberFormat="1" applyFont="1" applyFill="1" applyBorder="1" applyAlignment="1">
      <alignment horizontal="left"/>
    </xf>
    <xf numFmtId="165" fontId="68" fillId="0" borderId="94" xfId="0" applyNumberFormat="1" applyFont="1" applyFill="1" applyBorder="1" applyAlignment="1">
      <alignment horizontal="left"/>
    </xf>
    <xf numFmtId="0" fontId="2" fillId="0" borderId="93" xfId="0" applyFont="1" applyBorder="1" applyAlignment="1">
      <alignment horizontal="left"/>
    </xf>
    <xf numFmtId="0" fontId="73" fillId="0" borderId="94" xfId="0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67" fillId="0" borderId="93" xfId="0" applyNumberFormat="1" applyFont="1" applyBorder="1" applyAlignment="1">
      <alignment horizontal="left"/>
    </xf>
    <xf numFmtId="0" fontId="69" fillId="0" borderId="9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56" xfId="0" applyBorder="1"/>
    <xf numFmtId="0" fontId="0" fillId="0" borderId="57" xfId="0" applyBorder="1" applyAlignment="1">
      <alignment horizontal="center"/>
    </xf>
    <xf numFmtId="49" fontId="14" fillId="0" borderId="90" xfId="0" applyNumberFormat="1" applyFont="1" applyBorder="1" applyAlignment="1">
      <alignment horizontal="center"/>
    </xf>
    <xf numFmtId="0" fontId="14" fillId="0" borderId="58" xfId="0" applyFont="1" applyBorder="1"/>
    <xf numFmtId="0" fontId="2" fillId="0" borderId="88" xfId="0" applyFont="1" applyFill="1" applyBorder="1" applyAlignment="1">
      <alignment horizontal="center"/>
    </xf>
    <xf numFmtId="0" fontId="2" fillId="0" borderId="93" xfId="0" applyFont="1" applyBorder="1"/>
    <xf numFmtId="0" fontId="14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24" fillId="0" borderId="94" xfId="0" applyFont="1" applyBorder="1" applyAlignment="1">
      <alignment horizontal="left"/>
    </xf>
    <xf numFmtId="167" fontId="14" fillId="0" borderId="93" xfId="0" applyNumberFormat="1" applyFont="1" applyBorder="1" applyAlignment="1">
      <alignment horizontal="left"/>
    </xf>
    <xf numFmtId="167" fontId="75" fillId="0" borderId="94" xfId="0" applyNumberFormat="1" applyFont="1" applyBorder="1" applyAlignment="1">
      <alignment horizontal="left"/>
    </xf>
    <xf numFmtId="0" fontId="14" fillId="0" borderId="93" xfId="0" applyFont="1" applyFill="1" applyBorder="1" applyAlignment="1">
      <alignment horizontal="center"/>
    </xf>
    <xf numFmtId="0" fontId="74" fillId="0" borderId="94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2" fontId="74" fillId="0" borderId="27" xfId="0" applyNumberFormat="1" applyFont="1" applyFill="1" applyBorder="1" applyAlignment="1">
      <alignment horizontal="left"/>
    </xf>
    <xf numFmtId="0" fontId="73" fillId="0" borderId="27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7" fillId="0" borderId="93" xfId="0" applyFont="1" applyBorder="1" applyAlignment="1">
      <alignment horizontal="left"/>
    </xf>
    <xf numFmtId="0" fontId="70" fillId="0" borderId="94" xfId="0" applyFont="1" applyBorder="1" applyAlignment="1">
      <alignment horizontal="left"/>
    </xf>
    <xf numFmtId="0" fontId="68" fillId="0" borderId="27" xfId="0" applyFont="1" applyFill="1" applyBorder="1" applyAlignment="1">
      <alignment horizontal="left"/>
    </xf>
    <xf numFmtId="0" fontId="47" fillId="0" borderId="25" xfId="0" applyFont="1" applyFill="1" applyBorder="1"/>
    <xf numFmtId="0" fontId="24" fillId="0" borderId="78" xfId="0" applyFont="1" applyBorder="1" applyAlignment="1">
      <alignment horizontal="left"/>
    </xf>
    <xf numFmtId="0" fontId="44" fillId="0" borderId="93" xfId="0" applyFont="1" applyFill="1" applyBorder="1"/>
    <xf numFmtId="0" fontId="29" fillId="0" borderId="93" xfId="0" applyFont="1" applyBorder="1" applyAlignment="1">
      <alignment horizontal="left"/>
    </xf>
    <xf numFmtId="0" fontId="71" fillId="0" borderId="94" xfId="0" applyFont="1" applyBorder="1" applyAlignment="1">
      <alignment horizontal="left"/>
    </xf>
    <xf numFmtId="2" fontId="84" fillId="0" borderId="77" xfId="0" applyNumberFormat="1" applyFont="1" applyFill="1" applyBorder="1" applyAlignment="1">
      <alignment horizontal="left"/>
    </xf>
    <xf numFmtId="2" fontId="69" fillId="0" borderId="95" xfId="0" applyNumberFormat="1" applyFont="1" applyFill="1" applyBorder="1" applyAlignment="1">
      <alignment horizontal="left"/>
    </xf>
    <xf numFmtId="0" fontId="2" fillId="0" borderId="79" xfId="0" applyFont="1" applyBorder="1"/>
    <xf numFmtId="0" fontId="65" fillId="0" borderId="93" xfId="0" applyFont="1" applyBorder="1" applyAlignment="1">
      <alignment horizontal="center"/>
    </xf>
    <xf numFmtId="0" fontId="16" fillId="0" borderId="93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6" fillId="0" borderId="93" xfId="0" applyFont="1" applyBorder="1" applyAlignment="1">
      <alignment horizontal="left"/>
    </xf>
    <xf numFmtId="0" fontId="16" fillId="0" borderId="77" xfId="0" applyFont="1" applyFill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166" fontId="14" fillId="0" borderId="93" xfId="0" applyNumberFormat="1" applyFont="1" applyFill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88" xfId="0" applyFont="1" applyFill="1" applyBorder="1" applyAlignment="1">
      <alignment horizontal="center"/>
    </xf>
    <xf numFmtId="0" fontId="64" fillId="0" borderId="83" xfId="0" applyFont="1" applyBorder="1" applyAlignment="1">
      <alignment horizontal="left"/>
    </xf>
    <xf numFmtId="0" fontId="14" fillId="0" borderId="64" xfId="0" applyFont="1" applyFill="1" applyBorder="1" applyAlignment="1">
      <alignment horizontal="center"/>
    </xf>
    <xf numFmtId="0" fontId="14" fillId="0" borderId="79" xfId="0" applyFont="1" applyFill="1" applyBorder="1" applyAlignment="1">
      <alignment horizontal="center"/>
    </xf>
    <xf numFmtId="2" fontId="14" fillId="0" borderId="93" xfId="0" applyNumberFormat="1" applyFont="1" applyFill="1" applyBorder="1" applyAlignment="1">
      <alignment horizontal="center"/>
    </xf>
    <xf numFmtId="0" fontId="7" fillId="0" borderId="93" xfId="0" applyFont="1" applyBorder="1"/>
    <xf numFmtId="0" fontId="19" fillId="0" borderId="88" xfId="0" applyFont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19" fillId="0" borderId="15" xfId="0" applyFont="1" applyFill="1" applyBorder="1"/>
    <xf numFmtId="0" fontId="19" fillId="0" borderId="82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43" fillId="0" borderId="15" xfId="0" applyFont="1" applyFill="1" applyBorder="1"/>
    <xf numFmtId="0" fontId="19" fillId="0" borderId="16" xfId="0" applyFont="1" applyFill="1" applyBorder="1"/>
    <xf numFmtId="0" fontId="0" fillId="0" borderId="74" xfId="0" applyFill="1" applyBorder="1"/>
    <xf numFmtId="0" fontId="0" fillId="0" borderId="88" xfId="0" applyFill="1" applyBorder="1"/>
    <xf numFmtId="165" fontId="19" fillId="0" borderId="93" xfId="0" applyNumberFormat="1" applyFont="1" applyFill="1" applyBorder="1" applyAlignment="1">
      <alignment horizontal="left"/>
    </xf>
    <xf numFmtId="0" fontId="47" fillId="0" borderId="93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66" fontId="14" fillId="0" borderId="93" xfId="0" applyNumberFormat="1" applyFont="1" applyBorder="1" applyAlignment="1">
      <alignment horizontal="center"/>
    </xf>
    <xf numFmtId="167" fontId="39" fillId="0" borderId="21" xfId="0" applyNumberFormat="1" applyFont="1" applyFill="1" applyBorder="1" applyAlignment="1">
      <alignment horizontal="center"/>
    </xf>
    <xf numFmtId="0" fontId="69" fillId="0" borderId="95" xfId="0" applyFont="1" applyBorder="1" applyAlignment="1">
      <alignment horizontal="left"/>
    </xf>
    <xf numFmtId="0" fontId="2" fillId="0" borderId="90" xfId="0" applyFont="1" applyBorder="1"/>
    <xf numFmtId="0" fontId="2" fillId="0" borderId="90" xfId="0" applyFont="1" applyFill="1" applyBorder="1"/>
    <xf numFmtId="0" fontId="2" fillId="0" borderId="26" xfId="0" applyFont="1" applyFill="1" applyBorder="1" applyAlignment="1">
      <alignment horizontal="left"/>
    </xf>
    <xf numFmtId="0" fontId="46" fillId="0" borderId="19" xfId="0" applyFont="1" applyFill="1" applyBorder="1" applyAlignment="1"/>
    <xf numFmtId="0" fontId="2" fillId="0" borderId="97" xfId="0" applyFont="1" applyFill="1" applyBorder="1"/>
    <xf numFmtId="0" fontId="0" fillId="0" borderId="53" xfId="0" applyBorder="1"/>
    <xf numFmtId="0" fontId="0" fillId="0" borderId="12" xfId="0" applyBorder="1"/>
    <xf numFmtId="0" fontId="1" fillId="0" borderId="19" xfId="0" applyFont="1" applyBorder="1"/>
    <xf numFmtId="0" fontId="73" fillId="0" borderId="93" xfId="0" applyFont="1" applyFill="1" applyBorder="1" applyAlignment="1">
      <alignment horizontal="left"/>
    </xf>
    <xf numFmtId="0" fontId="47" fillId="0" borderId="59" xfId="0" applyFont="1" applyFill="1" applyBorder="1" applyAlignment="1">
      <alignment horizontal="left"/>
    </xf>
    <xf numFmtId="0" fontId="0" fillId="0" borderId="93" xfId="0" applyBorder="1"/>
    <xf numFmtId="0" fontId="2" fillId="6" borderId="93" xfId="0" applyFont="1" applyFill="1" applyBorder="1"/>
    <xf numFmtId="0" fontId="71" fillId="0" borderId="71" xfId="0" applyFont="1" applyFill="1" applyBorder="1" applyAlignment="1">
      <alignment horizontal="left"/>
    </xf>
    <xf numFmtId="0" fontId="69" fillId="0" borderId="60" xfId="0" applyFont="1" applyFill="1" applyBorder="1" applyAlignment="1">
      <alignment horizontal="left"/>
    </xf>
    <xf numFmtId="2" fontId="69" fillId="0" borderId="71" xfId="0" applyNumberFormat="1" applyFont="1" applyFill="1" applyBorder="1" applyAlignment="1">
      <alignment horizontal="left"/>
    </xf>
    <xf numFmtId="0" fontId="14" fillId="0" borderId="90" xfId="0" applyFont="1" applyFill="1" applyBorder="1" applyAlignment="1"/>
    <xf numFmtId="164" fontId="14" fillId="0" borderId="83" xfId="0" applyNumberFormat="1" applyFont="1" applyFill="1" applyBorder="1" applyAlignment="1">
      <alignment horizontal="left"/>
    </xf>
    <xf numFmtId="0" fontId="0" fillId="0" borderId="52" xfId="0" applyFill="1" applyBorder="1"/>
    <xf numFmtId="0" fontId="0" fillId="0" borderId="98" xfId="0" applyFill="1" applyBorder="1" applyAlignment="1">
      <alignment horizontal="right"/>
    </xf>
    <xf numFmtId="0" fontId="0" fillId="0" borderId="48" xfId="0" applyFill="1" applyBorder="1"/>
    <xf numFmtId="0" fontId="14" fillId="0" borderId="70" xfId="0" applyFont="1" applyFill="1" applyBorder="1"/>
    <xf numFmtId="0" fontId="59" fillId="0" borderId="42" xfId="0" applyFont="1" applyBorder="1"/>
    <xf numFmtId="0" fontId="2" fillId="0" borderId="81" xfId="0" applyFont="1" applyBorder="1"/>
    <xf numFmtId="0" fontId="2" fillId="0" borderId="82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60" fillId="0" borderId="15" xfId="0" applyFont="1" applyBorder="1"/>
    <xf numFmtId="164" fontId="14" fillId="0" borderId="90" xfId="0" applyNumberFormat="1" applyFont="1" applyBorder="1" applyAlignment="1">
      <alignment horizontal="center"/>
    </xf>
    <xf numFmtId="0" fontId="63" fillId="0" borderId="93" xfId="0" applyFont="1" applyBorder="1" applyAlignment="1">
      <alignment horizontal="left"/>
    </xf>
    <xf numFmtId="0" fontId="2" fillId="0" borderId="29" xfId="0" applyFont="1" applyBorder="1"/>
    <xf numFmtId="0" fontId="2" fillId="0" borderId="11" xfId="0" applyFont="1" applyBorder="1" applyAlignment="1">
      <alignment horizontal="left"/>
    </xf>
    <xf numFmtId="0" fontId="4" fillId="0" borderId="15" xfId="0" applyFont="1" applyBorder="1"/>
    <xf numFmtId="0" fontId="24" fillId="0" borderId="28" xfId="0" applyFont="1" applyBorder="1" applyAlignment="1">
      <alignment horizontal="left"/>
    </xf>
    <xf numFmtId="1" fontId="19" fillId="0" borderId="77" xfId="0" applyNumberFormat="1" applyFont="1" applyBorder="1" applyAlignment="1">
      <alignment horizontal="left"/>
    </xf>
    <xf numFmtId="0" fontId="41" fillId="0" borderId="72" xfId="0" applyFont="1" applyFill="1" applyBorder="1" applyAlignment="1">
      <alignment horizontal="left"/>
    </xf>
    <xf numFmtId="0" fontId="68" fillId="0" borderId="92" xfId="0" applyFont="1" applyFill="1" applyBorder="1" applyAlignment="1">
      <alignment horizontal="left"/>
    </xf>
    <xf numFmtId="0" fontId="73" fillId="0" borderId="14" xfId="0" applyFont="1" applyFill="1" applyBorder="1" applyAlignment="1">
      <alignment horizontal="left"/>
    </xf>
    <xf numFmtId="0" fontId="69" fillId="0" borderId="27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74" fillId="0" borderId="14" xfId="0" applyFont="1" applyBorder="1" applyAlignment="1">
      <alignment horizontal="left"/>
    </xf>
    <xf numFmtId="0" fontId="60" fillId="0" borderId="10" xfId="0" applyFont="1" applyBorder="1"/>
    <xf numFmtId="0" fontId="14" fillId="0" borderId="70" xfId="0" applyFont="1" applyBorder="1"/>
    <xf numFmtId="2" fontId="14" fillId="0" borderId="93" xfId="0" applyNumberFormat="1" applyFont="1" applyBorder="1" applyAlignment="1">
      <alignment horizontal="left"/>
    </xf>
    <xf numFmtId="2" fontId="75" fillId="0" borderId="94" xfId="0" applyNumberFormat="1" applyFont="1" applyBorder="1" applyAlignment="1">
      <alignment horizontal="left"/>
    </xf>
    <xf numFmtId="0" fontId="31" fillId="0" borderId="70" xfId="0" applyFont="1" applyBorder="1" applyAlignment="1">
      <alignment horizontal="center"/>
    </xf>
    <xf numFmtId="0" fontId="0" fillId="0" borderId="94" xfId="0" applyBorder="1"/>
    <xf numFmtId="0" fontId="19" fillId="0" borderId="49" xfId="0" applyFont="1" applyBorder="1"/>
    <xf numFmtId="0" fontId="14" fillId="0" borderId="68" xfId="0" applyFont="1" applyBorder="1"/>
    <xf numFmtId="0" fontId="2" fillId="0" borderId="39" xfId="0" applyFont="1" applyBorder="1"/>
    <xf numFmtId="0" fontId="31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left"/>
    </xf>
    <xf numFmtId="2" fontId="75" fillId="0" borderId="0" xfId="0" applyNumberFormat="1" applyFont="1" applyBorder="1" applyAlignment="1">
      <alignment horizontal="left"/>
    </xf>
    <xf numFmtId="0" fontId="51" fillId="0" borderId="25" xfId="0" applyFont="1" applyBorder="1"/>
    <xf numFmtId="0" fontId="44" fillId="0" borderId="10" xfId="0" applyFont="1" applyBorder="1"/>
    <xf numFmtId="0" fontId="90" fillId="0" borderId="15" xfId="0" applyFont="1" applyFill="1" applyBorder="1"/>
    <xf numFmtId="0" fontId="46" fillId="0" borderId="10" xfId="0" applyFont="1" applyBorder="1"/>
    <xf numFmtId="0" fontId="14" fillId="0" borderId="93" xfId="0" applyFont="1" applyBorder="1"/>
    <xf numFmtId="0" fontId="19" fillId="0" borderId="93" xfId="0" applyFont="1" applyFill="1" applyBorder="1"/>
    <xf numFmtId="0" fontId="68" fillId="0" borderId="24" xfId="0" applyFont="1" applyBorder="1" applyAlignment="1">
      <alignment horizontal="left"/>
    </xf>
    <xf numFmtId="0" fontId="19" fillId="0" borderId="82" xfId="0" applyFont="1" applyFill="1" applyBorder="1" applyAlignment="1">
      <alignment horizontal="center"/>
    </xf>
    <xf numFmtId="0" fontId="51" fillId="0" borderId="15" xfId="0" applyFont="1" applyBorder="1" applyAlignment="1">
      <alignment horizontal="left"/>
    </xf>
    <xf numFmtId="0" fontId="6" fillId="0" borderId="16" xfId="0" applyFont="1" applyFill="1" applyBorder="1"/>
    <xf numFmtId="0" fontId="6" fillId="0" borderId="32" xfId="0" applyFont="1" applyFill="1" applyBorder="1" applyAlignment="1">
      <alignment horizontal="right"/>
    </xf>
    <xf numFmtId="0" fontId="19" fillId="0" borderId="70" xfId="0" applyFont="1" applyFill="1" applyBorder="1"/>
    <xf numFmtId="0" fontId="2" fillId="0" borderId="6" xfId="0" applyFont="1" applyBorder="1"/>
    <xf numFmtId="0" fontId="19" fillId="0" borderId="37" xfId="0" applyFont="1" applyFill="1" applyBorder="1"/>
    <xf numFmtId="0" fontId="2" fillId="0" borderId="52" xfId="0" applyFont="1" applyFill="1" applyBorder="1"/>
    <xf numFmtId="0" fontId="14" fillId="0" borderId="47" xfId="0" applyFont="1" applyFill="1" applyBorder="1" applyAlignment="1">
      <alignment horizontal="left"/>
    </xf>
    <xf numFmtId="0" fontId="2" fillId="0" borderId="10" xfId="0" applyFont="1" applyFill="1" applyBorder="1"/>
    <xf numFmtId="0" fontId="0" fillId="0" borderId="52" xfId="0" applyBorder="1"/>
    <xf numFmtId="0" fontId="19" fillId="0" borderId="5" xfId="0" applyFont="1" applyFill="1" applyBorder="1"/>
    <xf numFmtId="0" fontId="19" fillId="0" borderId="85" xfId="0" applyFont="1" applyFill="1" applyBorder="1"/>
    <xf numFmtId="0" fontId="24" fillId="0" borderId="48" xfId="0" applyFont="1" applyFill="1" applyBorder="1" applyAlignment="1">
      <alignment horizontal="left"/>
    </xf>
    <xf numFmtId="166" fontId="39" fillId="0" borderId="20" xfId="0" applyNumberFormat="1" applyFont="1" applyFill="1" applyBorder="1" applyAlignment="1">
      <alignment horizontal="center"/>
    </xf>
    <xf numFmtId="0" fontId="41" fillId="0" borderId="70" xfId="0" applyFont="1" applyFill="1" applyBorder="1"/>
    <xf numFmtId="0" fontId="2" fillId="0" borderId="95" xfId="0" applyFont="1" applyFill="1" applyBorder="1"/>
    <xf numFmtId="0" fontId="41" fillId="0" borderId="97" xfId="0" applyFont="1" applyFill="1" applyBorder="1"/>
    <xf numFmtId="0" fontId="90" fillId="0" borderId="74" xfId="0" applyFont="1" applyFill="1" applyBorder="1"/>
    <xf numFmtId="0" fontId="19" fillId="0" borderId="70" xfId="0" applyFont="1" applyFill="1" applyBorder="1" applyAlignment="1">
      <alignment horizontal="left"/>
    </xf>
    <xf numFmtId="0" fontId="47" fillId="0" borderId="70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4" fillId="0" borderId="95" xfId="0" applyFont="1" applyBorder="1" applyAlignment="1">
      <alignment horizontal="left"/>
    </xf>
    <xf numFmtId="0" fontId="73" fillId="0" borderId="7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19" fillId="0" borderId="87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93" xfId="0" applyFont="1" applyBorder="1"/>
    <xf numFmtId="0" fontId="2" fillId="0" borderId="31" xfId="0" applyFont="1" applyBorder="1" applyAlignment="1">
      <alignment horizontal="left"/>
    </xf>
    <xf numFmtId="0" fontId="83" fillId="0" borderId="83" xfId="0" applyFont="1" applyBorder="1" applyAlignment="1">
      <alignment horizontal="left"/>
    </xf>
    <xf numFmtId="0" fontId="63" fillId="0" borderId="84" xfId="0" applyFont="1" applyBorder="1"/>
    <xf numFmtId="0" fontId="63" fillId="0" borderId="87" xfId="0" applyFont="1" applyBorder="1"/>
    <xf numFmtId="0" fontId="63" fillId="0" borderId="7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73" fillId="0" borderId="95" xfId="0" applyFont="1" applyBorder="1" applyAlignment="1">
      <alignment horizontal="left"/>
    </xf>
    <xf numFmtId="0" fontId="29" fillId="0" borderId="4" xfId="0" applyFont="1" applyFill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41" fillId="0" borderId="93" xfId="0" applyFont="1" applyBorder="1" applyAlignment="1">
      <alignment horizontal="left"/>
    </xf>
    <xf numFmtId="0" fontId="68" fillId="0" borderId="94" xfId="0" applyFont="1" applyBorder="1" applyAlignment="1">
      <alignment horizontal="left"/>
    </xf>
    <xf numFmtId="0" fontId="52" fillId="0" borderId="93" xfId="0" applyFont="1" applyBorder="1" applyAlignment="1">
      <alignment horizontal="left"/>
    </xf>
    <xf numFmtId="0" fontId="72" fillId="0" borderId="94" xfId="0" applyFont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50" fillId="0" borderId="93" xfId="0" applyFont="1" applyBorder="1" applyAlignment="1">
      <alignment horizontal="left"/>
    </xf>
    <xf numFmtId="0" fontId="76" fillId="0" borderId="94" xfId="0" applyFont="1" applyBorder="1" applyAlignment="1">
      <alignment horizontal="left"/>
    </xf>
    <xf numFmtId="0" fontId="41" fillId="0" borderId="93" xfId="0" applyFont="1" applyBorder="1"/>
    <xf numFmtId="0" fontId="74" fillId="0" borderId="94" xfId="0" applyFont="1" applyBorder="1" applyAlignment="1">
      <alignment horizontal="left"/>
    </xf>
    <xf numFmtId="0" fontId="14" fillId="0" borderId="59" xfId="0" applyFont="1" applyBorder="1" applyAlignment="1">
      <alignment horizontal="left"/>
    </xf>
    <xf numFmtId="0" fontId="74" fillId="0" borderId="61" xfId="0" applyFont="1" applyBorder="1" applyAlignment="1">
      <alignment horizontal="left"/>
    </xf>
    <xf numFmtId="0" fontId="63" fillId="0" borderId="22" xfId="0" applyFont="1" applyBorder="1"/>
    <xf numFmtId="0" fontId="46" fillId="0" borderId="19" xfId="0" applyFont="1" applyBorder="1"/>
    <xf numFmtId="0" fontId="93" fillId="0" borderId="15" xfId="0" applyFont="1" applyBorder="1"/>
    <xf numFmtId="0" fontId="1" fillId="0" borderId="16" xfId="0" applyFont="1" applyBorder="1"/>
    <xf numFmtId="0" fontId="73" fillId="0" borderId="7" xfId="0" applyFont="1" applyFill="1" applyBorder="1" applyAlignment="1">
      <alignment horizontal="left"/>
    </xf>
    <xf numFmtId="0" fontId="31" fillId="0" borderId="68" xfId="0" applyFont="1" applyBorder="1" applyAlignment="1">
      <alignment horizontal="center"/>
    </xf>
    <xf numFmtId="167" fontId="75" fillId="0" borderId="71" xfId="0" applyNumberFormat="1" applyFont="1" applyBorder="1" applyAlignment="1">
      <alignment horizontal="left"/>
    </xf>
    <xf numFmtId="2" fontId="75" fillId="0" borderId="71" xfId="0" applyNumberFormat="1" applyFont="1" applyBorder="1" applyAlignment="1">
      <alignment horizontal="left"/>
    </xf>
    <xf numFmtId="0" fontId="97" fillId="0" borderId="83" xfId="0" applyFont="1" applyFill="1" applyBorder="1"/>
    <xf numFmtId="0" fontId="2" fillId="0" borderId="92" xfId="0" applyFont="1" applyBorder="1" applyAlignment="1">
      <alignment horizontal="center"/>
    </xf>
    <xf numFmtId="0" fontId="14" fillId="0" borderId="56" xfId="0" applyFont="1" applyBorder="1"/>
    <xf numFmtId="2" fontId="67" fillId="0" borderId="0" xfId="0" applyNumberFormat="1" applyFont="1" applyBorder="1" applyAlignment="1">
      <alignment horizontal="left"/>
    </xf>
    <xf numFmtId="2" fontId="0" fillId="0" borderId="0" xfId="0" applyNumberFormat="1" applyFill="1"/>
    <xf numFmtId="165" fontId="2" fillId="0" borderId="25" xfId="0" applyNumberFormat="1" applyFont="1" applyBorder="1"/>
    <xf numFmtId="0" fontId="41" fillId="0" borderId="93" xfId="0" applyFont="1" applyFill="1" applyBorder="1"/>
    <xf numFmtId="165" fontId="19" fillId="0" borderId="23" xfId="0" applyNumberFormat="1" applyFont="1" applyFill="1" applyBorder="1" applyAlignment="1">
      <alignment horizontal="left"/>
    </xf>
    <xf numFmtId="0" fontId="51" fillId="0" borderId="15" xfId="0" applyFont="1" applyFill="1" applyBorder="1" applyAlignment="1">
      <alignment horizontal="left"/>
    </xf>
    <xf numFmtId="0" fontId="0" fillId="0" borderId="32" xfId="0" applyFill="1" applyBorder="1" applyAlignment="1">
      <alignment horizontal="right"/>
    </xf>
    <xf numFmtId="0" fontId="16" fillId="0" borderId="56" xfId="0" applyFont="1" applyFill="1" applyBorder="1"/>
    <xf numFmtId="0" fontId="10" fillId="0" borderId="16" xfId="0" applyFont="1" applyBorder="1"/>
    <xf numFmtId="0" fontId="2" fillId="0" borderId="32" xfId="0" applyFont="1" applyBorder="1" applyAlignment="1">
      <alignment horizontal="right"/>
    </xf>
    <xf numFmtId="0" fontId="44" fillId="0" borderId="0" xfId="0" applyFont="1"/>
    <xf numFmtId="0" fontId="44" fillId="0" borderId="0" xfId="0" applyFont="1" applyFill="1"/>
    <xf numFmtId="0" fontId="0" fillId="0" borderId="79" xfId="0" applyBorder="1"/>
    <xf numFmtId="169" fontId="0" fillId="0" borderId="25" xfId="0" applyNumberFormat="1" applyBorder="1"/>
    <xf numFmtId="0" fontId="14" fillId="0" borderId="77" xfId="0" applyFont="1" applyFill="1" applyBorder="1" applyAlignment="1">
      <alignment horizontal="left"/>
    </xf>
    <xf numFmtId="0" fontId="16" fillId="0" borderId="84" xfId="0" applyFont="1" applyBorder="1"/>
    <xf numFmtId="0" fontId="44" fillId="0" borderId="93" xfId="0" applyFont="1" applyBorder="1"/>
    <xf numFmtId="0" fontId="42" fillId="0" borderId="16" xfId="0" applyFont="1" applyFill="1" applyBorder="1"/>
    <xf numFmtId="0" fontId="39" fillId="0" borderId="93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9" fillId="0" borderId="7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96" xfId="0" applyFill="1" applyBorder="1" applyAlignment="1">
      <alignment horizontal="center"/>
    </xf>
    <xf numFmtId="2" fontId="41" fillId="0" borderId="93" xfId="0" applyNumberFormat="1" applyFont="1" applyBorder="1" applyAlignment="1">
      <alignment horizontal="left"/>
    </xf>
    <xf numFmtId="2" fontId="68" fillId="0" borderId="94" xfId="0" applyNumberFormat="1" applyFont="1" applyBorder="1" applyAlignment="1">
      <alignment horizontal="left"/>
    </xf>
    <xf numFmtId="0" fontId="14" fillId="0" borderId="76" xfId="0" applyFont="1" applyBorder="1"/>
    <xf numFmtId="0" fontId="40" fillId="0" borderId="0" xfId="0" applyFont="1" applyFill="1" applyBorder="1" applyAlignment="1">
      <alignment horizontal="left"/>
    </xf>
    <xf numFmtId="166" fontId="0" fillId="0" borderId="25" xfId="0" applyNumberFormat="1" applyBorder="1"/>
    <xf numFmtId="0" fontId="3" fillId="0" borderId="0" xfId="0" applyFont="1" applyAlignment="1">
      <alignment horizontal="right"/>
    </xf>
    <xf numFmtId="0" fontId="51" fillId="0" borderId="0" xfId="0" applyFont="1"/>
    <xf numFmtId="0" fontId="2" fillId="0" borderId="0" xfId="0" applyFont="1" applyAlignment="1">
      <alignment horizontal="center"/>
    </xf>
    <xf numFmtId="0" fontId="48" fillId="0" borderId="0" xfId="0" applyFont="1"/>
    <xf numFmtId="0" fontId="14" fillId="0" borderId="0" xfId="0" applyFont="1" applyAlignment="1">
      <alignment horizontal="left"/>
    </xf>
    <xf numFmtId="0" fontId="51" fillId="0" borderId="15" xfId="0" applyFont="1" applyBorder="1" applyAlignment="1">
      <alignment horizontal="center"/>
    </xf>
    <xf numFmtId="0" fontId="6" fillId="0" borderId="16" xfId="0" applyFont="1" applyBorder="1"/>
    <xf numFmtId="0" fontId="2" fillId="0" borderId="16" xfId="0" applyFont="1" applyBorder="1"/>
    <xf numFmtId="0" fontId="42" fillId="0" borderId="81" xfId="0" applyFont="1" applyBorder="1"/>
    <xf numFmtId="0" fontId="42" fillId="0" borderId="82" xfId="0" applyFont="1" applyBorder="1" applyAlignment="1">
      <alignment horizontal="center"/>
    </xf>
    <xf numFmtId="0" fontId="99" fillId="0" borderId="17" xfId="0" applyFont="1" applyBorder="1" applyAlignment="1">
      <alignment horizontal="center"/>
    </xf>
    <xf numFmtId="0" fontId="42" fillId="0" borderId="42" xfId="0" applyFont="1" applyBorder="1"/>
    <xf numFmtId="0" fontId="99" fillId="0" borderId="32" xfId="0" applyFont="1" applyBorder="1"/>
    <xf numFmtId="0" fontId="7" fillId="0" borderId="64" xfId="0" applyFont="1" applyBorder="1"/>
    <xf numFmtId="0" fontId="42" fillId="0" borderId="79" xfId="0" applyFont="1" applyBorder="1" applyAlignment="1">
      <alignment horizontal="center"/>
    </xf>
    <xf numFmtId="0" fontId="42" fillId="0" borderId="93" xfId="0" applyFont="1" applyBorder="1" applyAlignment="1">
      <alignment horizontal="center"/>
    </xf>
    <xf numFmtId="0" fontId="69" fillId="0" borderId="93" xfId="0" applyFont="1" applyBorder="1" applyAlignment="1">
      <alignment horizontal="center"/>
    </xf>
    <xf numFmtId="0" fontId="0" fillId="5" borderId="18" xfId="0" applyFill="1" applyBorder="1"/>
    <xf numFmtId="0" fontId="7" fillId="0" borderId="68" xfId="0" applyFont="1" applyBorder="1"/>
    <xf numFmtId="0" fontId="7" fillId="0" borderId="77" xfId="0" applyFont="1" applyBorder="1"/>
    <xf numFmtId="0" fontId="42" fillId="0" borderId="77" xfId="0" applyFont="1" applyBorder="1" applyAlignment="1">
      <alignment horizontal="center"/>
    </xf>
    <xf numFmtId="0" fontId="29" fillId="0" borderId="93" xfId="0" applyFont="1" applyBorder="1"/>
    <xf numFmtId="0" fontId="100" fillId="0" borderId="94" xfId="0" applyFont="1" applyBorder="1" applyAlignment="1">
      <alignment horizontal="center"/>
    </xf>
    <xf numFmtId="0" fontId="55" fillId="0" borderId="93" xfId="0" applyFont="1" applyBorder="1"/>
    <xf numFmtId="0" fontId="7" fillId="0" borderId="79" xfId="0" applyFont="1" applyBorder="1"/>
    <xf numFmtId="0" fontId="52" fillId="0" borderId="93" xfId="0" applyFont="1" applyBorder="1"/>
    <xf numFmtId="166" fontId="44" fillId="0" borderId="93" xfId="0" applyNumberFormat="1" applyFont="1" applyBorder="1" applyAlignment="1">
      <alignment horizontal="center"/>
    </xf>
    <xf numFmtId="0" fontId="7" fillId="6" borderId="93" xfId="0" applyFont="1" applyFill="1" applyBorder="1"/>
    <xf numFmtId="0" fontId="41" fillId="6" borderId="93" xfId="0" applyFont="1" applyFill="1" applyBorder="1"/>
    <xf numFmtId="0" fontId="48" fillId="6" borderId="93" xfId="0" applyFont="1" applyFill="1" applyBorder="1"/>
    <xf numFmtId="0" fontId="69" fillId="6" borderId="93" xfId="0" applyFont="1" applyFill="1" applyBorder="1" applyAlignment="1">
      <alignment horizontal="center"/>
    </xf>
    <xf numFmtId="0" fontId="7" fillId="0" borderId="76" xfId="0" applyFont="1" applyBorder="1"/>
    <xf numFmtId="0" fontId="19" fillId="6" borderId="93" xfId="0" applyFont="1" applyFill="1" applyBorder="1"/>
    <xf numFmtId="0" fontId="7" fillId="8" borderId="93" xfId="0" applyFont="1" applyFill="1" applyBorder="1"/>
    <xf numFmtId="2" fontId="73" fillId="8" borderId="94" xfId="0" applyNumberFormat="1" applyFont="1" applyFill="1" applyBorder="1" applyAlignment="1">
      <alignment horizontal="center"/>
    </xf>
    <xf numFmtId="0" fontId="7" fillId="0" borderId="58" xfId="0" applyFont="1" applyBorder="1"/>
    <xf numFmtId="2" fontId="42" fillId="0" borderId="59" xfId="0" applyNumberFormat="1" applyFont="1" applyBorder="1" applyAlignment="1">
      <alignment horizontal="center"/>
    </xf>
    <xf numFmtId="0" fontId="69" fillId="0" borderId="59" xfId="0" applyFont="1" applyBorder="1" applyAlignment="1">
      <alignment horizontal="center"/>
    </xf>
    <xf numFmtId="0" fontId="2" fillId="6" borderId="59" xfId="0" applyFont="1" applyFill="1" applyBorder="1"/>
    <xf numFmtId="0" fontId="48" fillId="6" borderId="59" xfId="0" applyFont="1" applyFill="1" applyBorder="1"/>
    <xf numFmtId="0" fontId="0" fillId="0" borderId="59" xfId="0" applyBorder="1"/>
    <xf numFmtId="0" fontId="69" fillId="0" borderId="6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00" fillId="0" borderId="0" xfId="0" applyFont="1"/>
    <xf numFmtId="0" fontId="103" fillId="0" borderId="0" xfId="0" applyFont="1"/>
    <xf numFmtId="0" fontId="42" fillId="0" borderId="82" xfId="0" applyFont="1" applyBorder="1"/>
    <xf numFmtId="0" fontId="99" fillId="0" borderId="17" xfId="0" applyFont="1" applyBorder="1"/>
    <xf numFmtId="0" fontId="43" fillId="0" borderId="79" xfId="0" applyFont="1" applyBorder="1" applyAlignment="1">
      <alignment horizontal="center"/>
    </xf>
    <xf numFmtId="0" fontId="0" fillId="5" borderId="79" xfId="0" applyFill="1" applyBorder="1"/>
    <xf numFmtId="0" fontId="43" fillId="0" borderId="93" xfId="0" applyFont="1" applyBorder="1" applyAlignment="1">
      <alignment horizontal="center"/>
    </xf>
    <xf numFmtId="0" fontId="100" fillId="0" borderId="93" xfId="0" applyFont="1" applyBorder="1" applyAlignment="1">
      <alignment horizontal="center"/>
    </xf>
    <xf numFmtId="2" fontId="43" fillId="0" borderId="93" xfId="0" applyNumberFormat="1" applyFont="1" applyBorder="1" applyAlignment="1">
      <alignment horizontal="center"/>
    </xf>
    <xf numFmtId="2" fontId="42" fillId="0" borderId="93" xfId="0" applyNumberFormat="1" applyFont="1" applyBorder="1" applyAlignment="1">
      <alignment horizontal="center"/>
    </xf>
    <xf numFmtId="166" fontId="46" fillId="5" borderId="93" xfId="0" applyNumberFormat="1" applyFont="1" applyFill="1" applyBorder="1"/>
    <xf numFmtId="1" fontId="43" fillId="0" borderId="93" xfId="0" applyNumberFormat="1" applyFont="1" applyBorder="1" applyAlignment="1">
      <alignment horizontal="center"/>
    </xf>
    <xf numFmtId="0" fontId="41" fillId="6" borderId="77" xfId="0" applyFont="1" applyFill="1" applyBorder="1"/>
    <xf numFmtId="0" fontId="69" fillId="0" borderId="94" xfId="0" applyFont="1" applyBorder="1" applyAlignment="1">
      <alignment horizontal="center"/>
    </xf>
    <xf numFmtId="2" fontId="100" fillId="0" borderId="0" xfId="0" applyNumberFormat="1" applyFont="1"/>
    <xf numFmtId="0" fontId="42" fillId="0" borderId="38" xfId="0" applyFont="1" applyBorder="1"/>
    <xf numFmtId="0" fontId="42" fillId="0" borderId="36" xfId="0" applyFont="1" applyBorder="1"/>
    <xf numFmtId="0" fontId="99" fillId="0" borderId="28" xfId="0" applyFont="1" applyBorder="1"/>
    <xf numFmtId="0" fontId="99" fillId="0" borderId="19" xfId="0" applyFont="1" applyBorder="1"/>
    <xf numFmtId="165" fontId="43" fillId="0" borderId="93" xfId="0" applyNumberFormat="1" applyFont="1" applyBorder="1" applyAlignment="1">
      <alignment horizontal="center"/>
    </xf>
    <xf numFmtId="165" fontId="69" fillId="0" borderId="93" xfId="0" applyNumberFormat="1" applyFont="1" applyBorder="1" applyAlignment="1">
      <alignment horizontal="center"/>
    </xf>
    <xf numFmtId="0" fontId="0" fillId="5" borderId="53" xfId="0" applyFill="1" applyBorder="1"/>
    <xf numFmtId="0" fontId="55" fillId="0" borderId="79" xfId="0" applyFont="1" applyBorder="1"/>
    <xf numFmtId="167" fontId="46" fillId="0" borderId="79" xfId="0" applyNumberFormat="1" applyFont="1" applyBorder="1" applyAlignment="1">
      <alignment horizontal="center"/>
    </xf>
    <xf numFmtId="166" fontId="29" fillId="5" borderId="93" xfId="0" applyNumberFormat="1" applyFont="1" applyFill="1" applyBorder="1"/>
    <xf numFmtId="166" fontId="43" fillId="0" borderId="93" xfId="0" applyNumberFormat="1" applyFont="1" applyBorder="1" applyAlignment="1">
      <alignment horizontal="center"/>
    </xf>
    <xf numFmtId="0" fontId="7" fillId="0" borderId="90" xfId="0" applyFont="1" applyBorder="1"/>
    <xf numFmtId="0" fontId="102" fillId="0" borderId="27" xfId="0" applyFont="1" applyBorder="1"/>
    <xf numFmtId="0" fontId="100" fillId="6" borderId="93" xfId="0" applyFont="1" applyFill="1" applyBorder="1"/>
    <xf numFmtId="2" fontId="100" fillId="0" borderId="93" xfId="0" applyNumberFormat="1" applyFont="1" applyBorder="1"/>
    <xf numFmtId="0" fontId="43" fillId="0" borderId="59" xfId="0" applyFont="1" applyBorder="1" applyAlignment="1">
      <alignment horizontal="center"/>
    </xf>
    <xf numFmtId="165" fontId="43" fillId="0" borderId="59" xfId="0" applyNumberFormat="1" applyFont="1" applyBorder="1" applyAlignment="1">
      <alignment horizontal="center"/>
    </xf>
    <xf numFmtId="0" fontId="2" fillId="0" borderId="3" xfId="0" applyFont="1" applyBorder="1"/>
    <xf numFmtId="0" fontId="99" fillId="0" borderId="42" xfId="0" applyFont="1" applyBorder="1"/>
    <xf numFmtId="0" fontId="7" fillId="0" borderId="22" xfId="0" applyFont="1" applyBorder="1"/>
    <xf numFmtId="0" fontId="43" fillId="0" borderId="23" xfId="0" applyFont="1" applyBorder="1" applyAlignment="1">
      <alignment horizontal="center"/>
    </xf>
    <xf numFmtId="0" fontId="0" fillId="5" borderId="35" xfId="0" applyFill="1" applyBorder="1"/>
    <xf numFmtId="166" fontId="43" fillId="0" borderId="79" xfId="0" applyNumberFormat="1" applyFont="1" applyBorder="1" applyAlignment="1">
      <alignment horizontal="center"/>
    </xf>
    <xf numFmtId="0" fontId="7" fillId="0" borderId="68" xfId="0" applyFont="1" applyBorder="1" applyAlignment="1">
      <alignment horizontal="left"/>
    </xf>
    <xf numFmtId="0" fontId="0" fillId="0" borderId="90" xfId="0" applyBorder="1" applyAlignment="1">
      <alignment horizontal="left"/>
    </xf>
    <xf numFmtId="2" fontId="0" fillId="0" borderId="93" xfId="0" applyNumberFormat="1" applyBorder="1"/>
    <xf numFmtId="0" fontId="0" fillId="0" borderId="75" xfId="0" applyBorder="1"/>
    <xf numFmtId="0" fontId="44" fillId="0" borderId="93" xfId="0" applyFont="1" applyBorder="1" applyAlignment="1">
      <alignment horizontal="center"/>
    </xf>
    <xf numFmtId="165" fontId="43" fillId="0" borderId="79" xfId="0" applyNumberFormat="1" applyFont="1" applyBorder="1" applyAlignment="1">
      <alignment horizontal="center"/>
    </xf>
    <xf numFmtId="167" fontId="24" fillId="0" borderId="93" xfId="0" applyNumberFormat="1" applyFont="1" applyBorder="1" applyAlignment="1">
      <alignment horizontal="center"/>
    </xf>
    <xf numFmtId="0" fontId="7" fillId="0" borderId="83" xfId="0" applyFont="1" applyBorder="1"/>
    <xf numFmtId="2" fontId="24" fillId="8" borderId="94" xfId="0" applyNumberFormat="1" applyFont="1" applyFill="1" applyBorder="1" applyAlignment="1">
      <alignment horizontal="center"/>
    </xf>
    <xf numFmtId="166" fontId="69" fillId="6" borderId="93" xfId="0" applyNumberFormat="1" applyFont="1" applyFill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55" fillId="0" borderId="23" xfId="0" applyFont="1" applyBorder="1"/>
    <xf numFmtId="0" fontId="14" fillId="6" borderId="93" xfId="0" applyFont="1" applyFill="1" applyBorder="1"/>
    <xf numFmtId="0" fontId="42" fillId="0" borderId="2" xfId="0" applyFont="1" applyBorder="1"/>
    <xf numFmtId="0" fontId="29" fillId="0" borderId="79" xfId="0" applyFont="1" applyBorder="1"/>
    <xf numFmtId="2" fontId="0" fillId="0" borderId="59" xfId="0" applyNumberFormat="1" applyBorder="1"/>
    <xf numFmtId="0" fontId="55" fillId="0" borderId="68" xfId="0" applyFont="1" applyBorder="1"/>
    <xf numFmtId="168" fontId="46" fillId="0" borderId="79" xfId="0" applyNumberFormat="1" applyFont="1" applyBorder="1" applyAlignment="1">
      <alignment horizontal="center"/>
    </xf>
    <xf numFmtId="0" fontId="52" fillId="0" borderId="77" xfId="0" applyFont="1" applyBorder="1"/>
    <xf numFmtId="0" fontId="43" fillId="0" borderId="77" xfId="0" applyFont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6" xfId="0" applyFill="1" applyBorder="1"/>
    <xf numFmtId="0" fontId="29" fillId="6" borderId="28" xfId="0" applyFont="1" applyFill="1" applyBorder="1"/>
    <xf numFmtId="0" fontId="0" fillId="0" borderId="68" xfId="0" applyBorder="1"/>
    <xf numFmtId="167" fontId="43" fillId="0" borderId="93" xfId="0" applyNumberFormat="1" applyFont="1" applyBorder="1"/>
    <xf numFmtId="0" fontId="100" fillId="0" borderId="94" xfId="0" applyFont="1" applyBorder="1"/>
    <xf numFmtId="0" fontId="52" fillId="0" borderId="0" xfId="0" applyFont="1"/>
    <xf numFmtId="0" fontId="0" fillId="6" borderId="58" xfId="0" applyFill="1" applyBorder="1"/>
    <xf numFmtId="167" fontId="0" fillId="6" borderId="59" xfId="0" applyNumberFormat="1" applyFill="1" applyBorder="1"/>
    <xf numFmtId="0" fontId="100" fillId="6" borderId="61" xfId="0" applyFont="1" applyFill="1" applyBorder="1"/>
    <xf numFmtId="0" fontId="7" fillId="0" borderId="23" xfId="0" applyFont="1" applyBorder="1"/>
    <xf numFmtId="167" fontId="43" fillId="0" borderId="93" xfId="0" applyNumberFormat="1" applyFont="1" applyBorder="1" applyAlignment="1">
      <alignment horizontal="center"/>
    </xf>
    <xf numFmtId="167" fontId="69" fillId="6" borderId="93" xfId="0" applyNumberFormat="1" applyFont="1" applyFill="1" applyBorder="1" applyAlignment="1">
      <alignment horizontal="center"/>
    </xf>
    <xf numFmtId="0" fontId="14" fillId="6" borderId="59" xfId="0" applyFont="1" applyFill="1" applyBorder="1"/>
    <xf numFmtId="0" fontId="69" fillId="6" borderId="59" xfId="0" applyFont="1" applyFill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6" fillId="0" borderId="3" xfId="0" applyFont="1" applyBorder="1"/>
    <xf numFmtId="2" fontId="43" fillId="0" borderId="79" xfId="0" applyNumberFormat="1" applyFont="1" applyBorder="1" applyAlignment="1">
      <alignment horizontal="center"/>
    </xf>
    <xf numFmtId="2" fontId="102" fillId="8" borderId="94" xfId="0" applyNumberFormat="1" applyFont="1" applyFill="1" applyBorder="1" applyAlignment="1">
      <alignment horizontal="center"/>
    </xf>
    <xf numFmtId="0" fontId="101" fillId="0" borderId="27" xfId="0" applyFont="1" applyBorder="1"/>
    <xf numFmtId="167" fontId="85" fillId="0" borderId="93" xfId="0" applyNumberFormat="1" applyFont="1" applyBorder="1" applyAlignment="1">
      <alignment horizontal="center"/>
    </xf>
    <xf numFmtId="0" fontId="29" fillId="6" borderId="86" xfId="0" applyFont="1" applyFill="1" applyBorder="1"/>
    <xf numFmtId="168" fontId="46" fillId="0" borderId="93" xfId="0" applyNumberFormat="1" applyFont="1" applyBorder="1" applyAlignment="1">
      <alignment horizontal="center"/>
    </xf>
    <xf numFmtId="2" fontId="100" fillId="0" borderId="93" xfId="0" applyNumberFormat="1" applyFont="1" applyBorder="1" applyAlignment="1">
      <alignment horizontal="center"/>
    </xf>
    <xf numFmtId="0" fontId="7" fillId="0" borderId="90" xfId="0" applyFont="1" applyBorder="1" applyAlignment="1">
      <alignment horizontal="left"/>
    </xf>
    <xf numFmtId="0" fontId="29" fillId="6" borderId="93" xfId="0" applyFont="1" applyFill="1" applyBorder="1"/>
    <xf numFmtId="0" fontId="42" fillId="0" borderId="59" xfId="0" applyFont="1" applyBorder="1" applyAlignment="1">
      <alignment horizontal="center"/>
    </xf>
    <xf numFmtId="0" fontId="100" fillId="0" borderId="59" xfId="0" applyFont="1" applyBorder="1" applyAlignment="1">
      <alignment horizontal="center"/>
    </xf>
    <xf numFmtId="0" fontId="100" fillId="0" borderId="61" xfId="0" applyFont="1" applyBorder="1"/>
    <xf numFmtId="2" fontId="42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5" borderId="80" xfId="0" applyFill="1" applyBorder="1"/>
    <xf numFmtId="165" fontId="100" fillId="0" borderId="93" xfId="0" applyNumberFormat="1" applyFont="1" applyBorder="1" applyAlignment="1">
      <alignment horizontal="center"/>
    </xf>
    <xf numFmtId="166" fontId="46" fillId="5" borderId="93" xfId="0" applyNumberFormat="1" applyFont="1" applyFill="1" applyBorder="1" applyAlignment="1">
      <alignment horizontal="center"/>
    </xf>
    <xf numFmtId="2" fontId="100" fillId="0" borderId="94" xfId="0" applyNumberFormat="1" applyFont="1" applyBorder="1"/>
    <xf numFmtId="165" fontId="42" fillId="0" borderId="93" xfId="0" applyNumberFormat="1" applyFont="1" applyBorder="1" applyAlignment="1">
      <alignment horizontal="center"/>
    </xf>
    <xf numFmtId="165" fontId="0" fillId="0" borderId="79" xfId="0" applyNumberFormat="1" applyBorder="1" applyAlignment="1">
      <alignment horizontal="center"/>
    </xf>
    <xf numFmtId="1" fontId="0" fillId="0" borderId="93" xfId="0" applyNumberFormat="1" applyBorder="1" applyAlignment="1">
      <alignment horizontal="center"/>
    </xf>
    <xf numFmtId="1" fontId="100" fillId="0" borderId="94" xfId="0" applyNumberFormat="1" applyFont="1" applyBorder="1" applyAlignment="1">
      <alignment horizontal="center"/>
    </xf>
    <xf numFmtId="2" fontId="101" fillId="0" borderId="27" xfId="0" applyNumberFormat="1" applyFont="1" applyBorder="1" applyAlignment="1">
      <alignment horizontal="center"/>
    </xf>
    <xf numFmtId="0" fontId="101" fillId="0" borderId="27" xfId="0" applyFont="1" applyBorder="1" applyAlignment="1">
      <alignment horizontal="center"/>
    </xf>
    <xf numFmtId="166" fontId="42" fillId="0" borderId="59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166" fontId="43" fillId="0" borderId="0" xfId="0" applyNumberFormat="1" applyFont="1" applyAlignment="1">
      <alignment horizontal="center"/>
    </xf>
    <xf numFmtId="2" fontId="69" fillId="0" borderId="0" xfId="0" applyNumberFormat="1" applyFont="1" applyAlignment="1">
      <alignment horizontal="center"/>
    </xf>
    <xf numFmtId="0" fontId="41" fillId="0" borderId="0" xfId="0" applyFont="1"/>
    <xf numFmtId="0" fontId="42" fillId="0" borderId="35" xfId="0" applyFont="1" applyBorder="1"/>
    <xf numFmtId="1" fontId="100" fillId="0" borderId="61" xfId="0" applyNumberFormat="1" applyFont="1" applyBorder="1"/>
    <xf numFmtId="0" fontId="100" fillId="0" borderId="71" xfId="0" applyFont="1" applyBorder="1" applyAlignment="1">
      <alignment horizontal="center"/>
    </xf>
    <xf numFmtId="0" fontId="2" fillId="0" borderId="75" xfId="0" applyFont="1" applyBorder="1"/>
    <xf numFmtId="0" fontId="69" fillId="0" borderId="86" xfId="0" applyFont="1" applyBorder="1" applyAlignment="1">
      <alignment horizontal="center"/>
    </xf>
    <xf numFmtId="165" fontId="42" fillId="0" borderId="79" xfId="0" applyNumberFormat="1" applyFont="1" applyBorder="1" applyAlignment="1">
      <alignment horizontal="center"/>
    </xf>
    <xf numFmtId="0" fontId="7" fillId="0" borderId="59" xfId="0" applyFont="1" applyBorder="1"/>
    <xf numFmtId="0" fontId="52" fillId="0" borderId="10" xfId="0" applyFont="1" applyBorder="1"/>
    <xf numFmtId="0" fontId="101" fillId="0" borderId="14" xfId="0" applyFont="1" applyBorder="1" applyAlignment="1">
      <alignment horizontal="center"/>
    </xf>
    <xf numFmtId="167" fontId="24" fillId="0" borderId="0" xfId="0" applyNumberFormat="1" applyFont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166" fontId="69" fillId="0" borderId="0" xfId="0" applyNumberFormat="1" applyFont="1" applyAlignment="1">
      <alignment horizontal="center"/>
    </xf>
    <xf numFmtId="166" fontId="46" fillId="0" borderId="0" xfId="0" applyNumberFormat="1" applyFont="1"/>
    <xf numFmtId="2" fontId="24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167" fontId="102" fillId="0" borderId="93" xfId="0" applyNumberFormat="1" applyFont="1" applyBorder="1" applyAlignment="1">
      <alignment horizontal="center"/>
    </xf>
    <xf numFmtId="0" fontId="85" fillId="6" borderId="77" xfId="0" applyFont="1" applyFill="1" applyBorder="1" applyAlignment="1">
      <alignment horizontal="center"/>
    </xf>
    <xf numFmtId="0" fontId="100" fillId="0" borderId="77" xfId="0" applyFont="1" applyBorder="1" applyAlignment="1">
      <alignment horizontal="center"/>
    </xf>
    <xf numFmtId="0" fontId="14" fillId="0" borderId="72" xfId="0" applyFont="1" applyBorder="1"/>
    <xf numFmtId="0" fontId="69" fillId="0" borderId="72" xfId="0" applyFont="1" applyBorder="1" applyAlignment="1">
      <alignment horizontal="center"/>
    </xf>
    <xf numFmtId="1" fontId="100" fillId="0" borderId="59" xfId="0" applyNumberFormat="1" applyFont="1" applyBorder="1"/>
    <xf numFmtId="0" fontId="100" fillId="0" borderId="79" xfId="0" applyFont="1" applyBorder="1" applyAlignment="1">
      <alignment horizontal="center"/>
    </xf>
    <xf numFmtId="0" fontId="100" fillId="6" borderId="93" xfId="0" applyFont="1" applyFill="1" applyBorder="1" applyAlignment="1">
      <alignment horizontal="center"/>
    </xf>
    <xf numFmtId="2" fontId="43" fillId="0" borderId="77" xfId="0" applyNumberFormat="1" applyFont="1" applyBorder="1" applyAlignment="1">
      <alignment horizontal="center"/>
    </xf>
    <xf numFmtId="0" fontId="29" fillId="0" borderId="77" xfId="0" applyFont="1" applyBorder="1"/>
    <xf numFmtId="166" fontId="42" fillId="0" borderId="93" xfId="0" applyNumberFormat="1" applyFont="1" applyBorder="1" applyAlignment="1">
      <alignment horizontal="center"/>
    </xf>
    <xf numFmtId="167" fontId="43" fillId="0" borderId="0" xfId="0" applyNumberFormat="1" applyFont="1"/>
    <xf numFmtId="167" fontId="0" fillId="0" borderId="0" xfId="0" applyNumberFormat="1"/>
    <xf numFmtId="167" fontId="100" fillId="0" borderId="93" xfId="0" applyNumberFormat="1" applyFont="1" applyBorder="1" applyAlignment="1">
      <alignment horizontal="center"/>
    </xf>
    <xf numFmtId="167" fontId="100" fillId="6" borderId="93" xfId="0" applyNumberFormat="1" applyFont="1" applyFill="1" applyBorder="1" applyAlignment="1">
      <alignment horizontal="center"/>
    </xf>
    <xf numFmtId="0" fontId="100" fillId="0" borderId="27" xfId="0" applyFont="1" applyBorder="1"/>
    <xf numFmtId="0" fontId="100" fillId="6" borderId="59" xfId="0" applyFont="1" applyFill="1" applyBorder="1" applyAlignment="1">
      <alignment horizontal="center"/>
    </xf>
    <xf numFmtId="2" fontId="0" fillId="0" borderId="79" xfId="0" applyNumberFormat="1" applyBorder="1"/>
    <xf numFmtId="2" fontId="102" fillId="0" borderId="27" xfId="0" applyNumberFormat="1" applyFont="1" applyBorder="1" applyAlignment="1">
      <alignment horizontal="center"/>
    </xf>
    <xf numFmtId="166" fontId="43" fillId="0" borderId="59" xfId="0" applyNumberFormat="1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167" fontId="85" fillId="0" borderId="0" xfId="0" applyNumberFormat="1" applyFont="1" applyAlignment="1">
      <alignment horizontal="center"/>
    </xf>
    <xf numFmtId="167" fontId="69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00" fillId="0" borderId="0" xfId="0" applyFont="1" applyFill="1" applyBorder="1"/>
    <xf numFmtId="0" fontId="100" fillId="0" borderId="21" xfId="0" applyFont="1" applyBorder="1" applyAlignment="1">
      <alignment horizontal="center"/>
    </xf>
    <xf numFmtId="0" fontId="100" fillId="0" borderId="21" xfId="0" applyFont="1" applyFill="1" applyBorder="1" applyAlignment="1">
      <alignment horizontal="center"/>
    </xf>
    <xf numFmtId="0" fontId="100" fillId="0" borderId="43" xfId="0" applyFont="1" applyFill="1" applyBorder="1" applyAlignment="1">
      <alignment horizontal="center"/>
    </xf>
    <xf numFmtId="0" fontId="100" fillId="0" borderId="93" xfId="0" applyFont="1" applyFill="1" applyBorder="1" applyAlignment="1">
      <alignment horizontal="center"/>
    </xf>
    <xf numFmtId="2" fontId="100" fillId="0" borderId="21" xfId="0" applyNumberFormat="1" applyFont="1" applyFill="1" applyBorder="1" applyAlignment="1">
      <alignment horizontal="center"/>
    </xf>
    <xf numFmtId="166" fontId="102" fillId="0" borderId="43" xfId="0" applyNumberFormat="1" applyFont="1" applyFill="1" applyBorder="1" applyAlignment="1">
      <alignment horizontal="center"/>
    </xf>
    <xf numFmtId="0" fontId="102" fillId="0" borderId="59" xfId="0" applyFont="1" applyFill="1" applyBorder="1" applyAlignment="1">
      <alignment horizontal="center"/>
    </xf>
    <xf numFmtId="0" fontId="102" fillId="0" borderId="93" xfId="0" applyFont="1" applyFill="1" applyBorder="1" applyAlignment="1">
      <alignment horizontal="center"/>
    </xf>
    <xf numFmtId="165" fontId="100" fillId="0" borderId="0" xfId="0" applyNumberFormat="1" applyFont="1" applyFill="1" applyBorder="1" applyAlignment="1">
      <alignment horizontal="center"/>
    </xf>
    <xf numFmtId="0" fontId="101" fillId="0" borderId="21" xfId="0" applyFont="1" applyFill="1" applyBorder="1" applyAlignment="1">
      <alignment horizontal="center"/>
    </xf>
    <xf numFmtId="2" fontId="102" fillId="0" borderId="21" xfId="0" applyNumberFormat="1" applyFont="1" applyFill="1" applyBorder="1" applyAlignment="1">
      <alignment horizontal="center"/>
    </xf>
    <xf numFmtId="2" fontId="101" fillId="0" borderId="21" xfId="0" applyNumberFormat="1" applyFont="1" applyFill="1" applyBorder="1" applyAlignment="1">
      <alignment horizontal="center"/>
    </xf>
    <xf numFmtId="0" fontId="104" fillId="0" borderId="93" xfId="0" applyFont="1" applyFill="1" applyBorder="1" applyAlignment="1">
      <alignment horizontal="center"/>
    </xf>
    <xf numFmtId="0" fontId="100" fillId="0" borderId="94" xfId="0" applyFont="1" applyFill="1" applyBorder="1" applyAlignment="1">
      <alignment horizontal="center"/>
    </xf>
    <xf numFmtId="0" fontId="101" fillId="0" borderId="94" xfId="0" applyFont="1" applyFill="1" applyBorder="1" applyAlignment="1">
      <alignment horizontal="center"/>
    </xf>
    <xf numFmtId="0" fontId="100" fillId="0" borderId="59" xfId="0" applyFont="1" applyFill="1" applyBorder="1" applyAlignment="1">
      <alignment horizontal="center"/>
    </xf>
    <xf numFmtId="0" fontId="102" fillId="0" borderId="61" xfId="0" applyFont="1" applyFill="1" applyBorder="1" applyAlignment="1">
      <alignment horizontal="center"/>
    </xf>
    <xf numFmtId="170" fontId="46" fillId="0" borderId="93" xfId="0" applyNumberFormat="1" applyFont="1" applyBorder="1" applyAlignment="1">
      <alignment horizontal="center"/>
    </xf>
    <xf numFmtId="2" fontId="100" fillId="0" borderId="93" xfId="0" applyNumberFormat="1" applyFont="1" applyFill="1" applyBorder="1" applyAlignment="1">
      <alignment horizontal="center"/>
    </xf>
    <xf numFmtId="1" fontId="44" fillId="0" borderId="93" xfId="0" applyNumberFormat="1" applyFont="1" applyBorder="1" applyAlignment="1">
      <alignment horizontal="center"/>
    </xf>
    <xf numFmtId="0" fontId="102" fillId="6" borderId="59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165" fontId="100" fillId="0" borderId="93" xfId="0" applyNumberFormat="1" applyFont="1" applyFill="1" applyBorder="1" applyAlignment="1">
      <alignment horizontal="center"/>
    </xf>
    <xf numFmtId="2" fontId="101" fillId="0" borderId="94" xfId="0" applyNumberFormat="1" applyFont="1" applyFill="1" applyBorder="1" applyAlignment="1">
      <alignment horizontal="center"/>
    </xf>
    <xf numFmtId="2" fontId="100" fillId="0" borderId="27" xfId="0" applyNumberFormat="1" applyFont="1" applyFill="1" applyBorder="1" applyAlignment="1">
      <alignment horizontal="center"/>
    </xf>
    <xf numFmtId="0" fontId="52" fillId="0" borderId="0" xfId="0" applyFont="1" applyBorder="1"/>
    <xf numFmtId="0" fontId="43" fillId="0" borderId="0" xfId="0" applyFont="1" applyBorder="1" applyAlignment="1">
      <alignment horizontal="center"/>
    </xf>
    <xf numFmtId="166" fontId="29" fillId="0" borderId="0" xfId="0" applyNumberFormat="1" applyFont="1" applyBorder="1"/>
    <xf numFmtId="0" fontId="19" fillId="0" borderId="49" xfId="0" applyFont="1" applyBorder="1" applyAlignment="1">
      <alignment horizontal="center"/>
    </xf>
    <xf numFmtId="0" fontId="2" fillId="0" borderId="81" xfId="0" applyFont="1" applyFill="1" applyBorder="1"/>
    <xf numFmtId="2" fontId="100" fillId="0" borderId="23" xfId="0" applyNumberFormat="1" applyFont="1" applyFill="1" applyBorder="1" applyAlignment="1">
      <alignment horizontal="center"/>
    </xf>
    <xf numFmtId="2" fontId="100" fillId="0" borderId="94" xfId="0" applyNumberFormat="1" applyFont="1" applyFill="1" applyBorder="1" applyAlignment="1">
      <alignment horizontal="center"/>
    </xf>
    <xf numFmtId="2" fontId="102" fillId="0" borderId="94" xfId="0" applyNumberFormat="1" applyFont="1" applyFill="1" applyBorder="1" applyAlignment="1">
      <alignment horizontal="center"/>
    </xf>
    <xf numFmtId="1" fontId="43" fillId="0" borderId="79" xfId="0" applyNumberFormat="1" applyFont="1" applyBorder="1" applyAlignment="1">
      <alignment horizontal="center"/>
    </xf>
    <xf numFmtId="0" fontId="100" fillId="0" borderId="71" xfId="0" applyFont="1" applyFill="1" applyBorder="1" applyAlignment="1">
      <alignment horizontal="center"/>
    </xf>
    <xf numFmtId="165" fontId="46" fillId="0" borderId="79" xfId="0" applyNumberFormat="1" applyFont="1" applyBorder="1" applyAlignment="1">
      <alignment horizontal="center"/>
    </xf>
    <xf numFmtId="165" fontId="101" fillId="0" borderId="94" xfId="0" applyNumberFormat="1" applyFont="1" applyFill="1" applyBorder="1" applyAlignment="1">
      <alignment horizontal="center"/>
    </xf>
    <xf numFmtId="167" fontId="102" fillId="0" borderId="93" xfId="0" applyNumberFormat="1" applyFont="1" applyFill="1" applyBorder="1" applyAlignment="1">
      <alignment horizontal="center"/>
    </xf>
    <xf numFmtId="2" fontId="104" fillId="0" borderId="79" xfId="0" applyNumberFormat="1" applyFont="1" applyFill="1" applyBorder="1" applyAlignment="1">
      <alignment horizontal="center"/>
    </xf>
    <xf numFmtId="2" fontId="100" fillId="0" borderId="59" xfId="0" applyNumberFormat="1" applyFont="1" applyFill="1" applyBorder="1" applyAlignment="1">
      <alignment horizontal="center"/>
    </xf>
    <xf numFmtId="0" fontId="100" fillId="0" borderId="23" xfId="0" applyFont="1" applyFill="1" applyBorder="1" applyAlignment="1">
      <alignment horizontal="center"/>
    </xf>
    <xf numFmtId="1" fontId="46" fillId="0" borderId="93" xfId="0" applyNumberFormat="1" applyFont="1" applyBorder="1" applyAlignment="1">
      <alignment horizontal="center"/>
    </xf>
    <xf numFmtId="0" fontId="100" fillId="0" borderId="79" xfId="0" applyFont="1" applyFill="1" applyBorder="1" applyAlignment="1">
      <alignment horizontal="center"/>
    </xf>
    <xf numFmtId="0" fontId="102" fillId="0" borderId="94" xfId="0" applyFont="1" applyFill="1" applyBorder="1" applyAlignment="1">
      <alignment horizontal="center"/>
    </xf>
    <xf numFmtId="167" fontId="100" fillId="0" borderId="93" xfId="0" applyNumberFormat="1" applyFont="1" applyFill="1" applyBorder="1" applyAlignment="1">
      <alignment horizontal="center"/>
    </xf>
    <xf numFmtId="167" fontId="43" fillId="0" borderId="0" xfId="0" applyNumberFormat="1" applyFont="1" applyBorder="1"/>
    <xf numFmtId="166" fontId="43" fillId="0" borderId="23" xfId="0" applyNumberFormat="1" applyFont="1" applyBorder="1" applyAlignment="1">
      <alignment horizontal="center"/>
    </xf>
    <xf numFmtId="166" fontId="100" fillId="0" borderId="23" xfId="0" applyNumberFormat="1" applyFont="1" applyFill="1" applyBorder="1" applyAlignment="1">
      <alignment horizontal="center"/>
    </xf>
    <xf numFmtId="166" fontId="43" fillId="0" borderId="77" xfId="0" applyNumberFormat="1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2" fillId="0" borderId="93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2" fontId="101" fillId="0" borderId="0" xfId="0" applyNumberFormat="1" applyFont="1" applyFill="1" applyBorder="1" applyAlignment="1">
      <alignment horizontal="center"/>
    </xf>
    <xf numFmtId="165" fontId="101" fillId="0" borderId="0" xfId="0" applyNumberFormat="1" applyFont="1" applyFill="1" applyBorder="1" applyAlignment="1">
      <alignment horizontal="center"/>
    </xf>
    <xf numFmtId="0" fontId="100" fillId="0" borderId="70" xfId="0" applyFont="1" applyFill="1" applyBorder="1" applyAlignment="1">
      <alignment horizontal="center"/>
    </xf>
    <xf numFmtId="2" fontId="100" fillId="0" borderId="0" xfId="0" applyNumberFormat="1" applyFont="1" applyFill="1" applyBorder="1" applyAlignment="1">
      <alignment horizontal="center"/>
    </xf>
    <xf numFmtId="2" fontId="42" fillId="5" borderId="93" xfId="0" applyNumberFormat="1" applyFont="1" applyFill="1" applyBorder="1"/>
    <xf numFmtId="2" fontId="48" fillId="6" borderId="93" xfId="0" applyNumberFormat="1" applyFont="1" applyFill="1" applyBorder="1"/>
    <xf numFmtId="0" fontId="19" fillId="6" borderId="77" xfId="0" applyFont="1" applyFill="1" applyBorder="1" applyAlignment="1">
      <alignment horizontal="center"/>
    </xf>
    <xf numFmtId="0" fontId="100" fillId="6" borderId="77" xfId="0" applyFont="1" applyFill="1" applyBorder="1" applyAlignment="1">
      <alignment horizontal="center"/>
    </xf>
    <xf numFmtId="0" fontId="10" fillId="0" borderId="93" xfId="0" applyFont="1" applyBorder="1" applyAlignment="1">
      <alignment horizontal="center"/>
    </xf>
    <xf numFmtId="2" fontId="100" fillId="0" borderId="79" xfId="0" applyNumberFormat="1" applyFont="1" applyBorder="1" applyAlignment="1">
      <alignment horizontal="center"/>
    </xf>
    <xf numFmtId="0" fontId="2" fillId="6" borderId="77" xfId="0" applyFont="1" applyFill="1" applyBorder="1"/>
    <xf numFmtId="0" fontId="2" fillId="0" borderId="72" xfId="0" applyFont="1" applyFill="1" applyBorder="1"/>
    <xf numFmtId="0" fontId="24" fillId="0" borderId="72" xfId="0" applyFont="1" applyFill="1" applyBorder="1" applyAlignment="1">
      <alignment horizontal="center"/>
    </xf>
    <xf numFmtId="166" fontId="100" fillId="0" borderId="93" xfId="0" applyNumberFormat="1" applyFont="1" applyBorder="1" applyAlignment="1">
      <alignment horizontal="center"/>
    </xf>
    <xf numFmtId="167" fontId="42" fillId="0" borderId="93" xfId="0" applyNumberFormat="1" applyFont="1" applyBorder="1" applyAlignment="1">
      <alignment horizontal="center"/>
    </xf>
    <xf numFmtId="0" fontId="100" fillId="0" borderId="61" xfId="0" applyFont="1" applyBorder="1" applyAlignment="1">
      <alignment horizontal="center"/>
    </xf>
    <xf numFmtId="167" fontId="10" fillId="0" borderId="93" xfId="0" applyNumberFormat="1" applyFont="1" applyBorder="1" applyAlignment="1">
      <alignment horizontal="center"/>
    </xf>
    <xf numFmtId="167" fontId="73" fillId="0" borderId="93" xfId="0" applyNumberFormat="1" applyFont="1" applyBorder="1" applyAlignment="1">
      <alignment horizontal="center"/>
    </xf>
    <xf numFmtId="166" fontId="100" fillId="0" borderId="93" xfId="0" applyNumberFormat="1" applyFont="1" applyFill="1" applyBorder="1" applyAlignment="1">
      <alignment horizontal="center"/>
    </xf>
    <xf numFmtId="166" fontId="29" fillId="0" borderId="93" xfId="0" applyNumberFormat="1" applyFont="1" applyBorder="1"/>
    <xf numFmtId="166" fontId="102" fillId="0" borderId="93" xfId="0" applyNumberFormat="1" applyFont="1" applyBorder="1" applyAlignment="1">
      <alignment horizontal="center"/>
    </xf>
    <xf numFmtId="0" fontId="0" fillId="0" borderId="81" xfId="0" applyBorder="1"/>
    <xf numFmtId="0" fontId="0" fillId="0" borderId="82" xfId="0" applyBorder="1" applyAlignment="1">
      <alignment horizontal="center"/>
    </xf>
    <xf numFmtId="0" fontId="0" fillId="0" borderId="82" xfId="0" applyBorder="1"/>
    <xf numFmtId="0" fontId="0" fillId="0" borderId="17" xfId="0" applyBorder="1" applyAlignment="1">
      <alignment horizontal="center"/>
    </xf>
    <xf numFmtId="9" fontId="0" fillId="0" borderId="79" xfId="0" applyNumberFormat="1" applyBorder="1"/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/>
    <xf numFmtId="9" fontId="0" fillId="0" borderId="93" xfId="0" applyNumberFormat="1" applyBorder="1"/>
    <xf numFmtId="0" fontId="7" fillId="0" borderId="28" xfId="0" applyFont="1" applyBorder="1"/>
    <xf numFmtId="0" fontId="7" fillId="0" borderId="86" xfId="0" applyFont="1" applyBorder="1"/>
    <xf numFmtId="0" fontId="2" fillId="0" borderId="26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30" xfId="0" applyFont="1" applyBorder="1"/>
    <xf numFmtId="0" fontId="7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6" xfId="0" applyBorder="1"/>
    <xf numFmtId="0" fontId="2" fillId="0" borderId="72" xfId="0" applyFont="1" applyBorder="1"/>
    <xf numFmtId="1" fontId="69" fillId="0" borderId="80" xfId="0" applyNumberFormat="1" applyFont="1" applyFill="1" applyBorder="1" applyAlignment="1">
      <alignment horizontal="left"/>
    </xf>
    <xf numFmtId="0" fontId="24" fillId="0" borderId="92" xfId="0" applyFont="1" applyBorder="1" applyAlignment="1">
      <alignment horizontal="left"/>
    </xf>
    <xf numFmtId="0" fontId="74" fillId="0" borderId="78" xfId="0" applyFont="1" applyFill="1" applyBorder="1" applyAlignment="1">
      <alignment horizontal="left"/>
    </xf>
    <xf numFmtId="0" fontId="8" fillId="0" borderId="3" xfId="0" applyFont="1" applyFill="1" applyBorder="1"/>
    <xf numFmtId="0" fontId="8" fillId="0" borderId="10" xfId="0" applyFont="1" applyFill="1" applyBorder="1"/>
    <xf numFmtId="0" fontId="60" fillId="0" borderId="18" xfId="0" applyFont="1" applyFill="1" applyBorder="1"/>
    <xf numFmtId="0" fontId="7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60" fillId="0" borderId="25" xfId="0" applyFont="1" applyFill="1" applyBorder="1"/>
    <xf numFmtId="0" fontId="24" fillId="0" borderId="14" xfId="0" applyFont="1" applyBorder="1" applyAlignment="1">
      <alignment horizontal="left"/>
    </xf>
    <xf numFmtId="0" fontId="0" fillId="6" borderId="93" xfId="0" applyFill="1" applyBorder="1" applyAlignment="1">
      <alignment horizontal="center"/>
    </xf>
    <xf numFmtId="0" fontId="0" fillId="6" borderId="93" xfId="0" applyFill="1" applyBorder="1"/>
    <xf numFmtId="0" fontId="29" fillId="6" borderId="94" xfId="0" applyFont="1" applyFill="1" applyBorder="1"/>
    <xf numFmtId="0" fontId="77" fillId="0" borderId="59" xfId="0" applyFont="1" applyBorder="1"/>
    <xf numFmtId="0" fontId="0" fillId="6" borderId="59" xfId="0" applyFill="1" applyBorder="1"/>
    <xf numFmtId="0" fontId="1" fillId="0" borderId="25" xfId="0" applyFont="1" applyFill="1" applyBorder="1"/>
    <xf numFmtId="167" fontId="43" fillId="0" borderId="0" xfId="0" applyNumberFormat="1" applyFont="1" applyFill="1" applyBorder="1"/>
    <xf numFmtId="167" fontId="0" fillId="0" borderId="0" xfId="0" applyNumberFormat="1" applyFill="1" applyBorder="1"/>
    <xf numFmtId="0" fontId="52" fillId="0" borderId="93" xfId="0" applyFont="1" applyFill="1" applyBorder="1"/>
    <xf numFmtId="0" fontId="0" fillId="6" borderId="49" xfId="0" applyFill="1" applyBorder="1"/>
    <xf numFmtId="0" fontId="0" fillId="0" borderId="77" xfId="0" applyBorder="1"/>
    <xf numFmtId="0" fontId="69" fillId="6" borderId="77" xfId="0" applyFont="1" applyFill="1" applyBorder="1" applyAlignment="1">
      <alignment horizontal="center"/>
    </xf>
    <xf numFmtId="0" fontId="100" fillId="0" borderId="59" xfId="0" applyFont="1" applyBorder="1"/>
    <xf numFmtId="0" fontId="49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2" fontId="11" fillId="0" borderId="0" xfId="0" applyNumberFormat="1" applyFont="1"/>
    <xf numFmtId="0" fontId="6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6" fontId="27" fillId="0" borderId="0" xfId="0" applyNumberFormat="1" applyFont="1"/>
    <xf numFmtId="165" fontId="27" fillId="0" borderId="0" xfId="0" applyNumberFormat="1" applyFont="1"/>
    <xf numFmtId="2" fontId="27" fillId="0" borderId="0" xfId="0" applyNumberFormat="1" applyFont="1"/>
    <xf numFmtId="0" fontId="20" fillId="0" borderId="0" xfId="0" applyFont="1"/>
    <xf numFmtId="0" fontId="29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4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6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43" fillId="0" borderId="9" xfId="0" applyFont="1" applyBorder="1"/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9" xfId="0" applyFont="1" applyBorder="1" applyAlignment="1">
      <alignment horizontal="left"/>
    </xf>
    <xf numFmtId="0" fontId="16" fillId="0" borderId="83" xfId="0" applyFont="1" applyBorder="1" applyAlignment="1">
      <alignment horizontal="center"/>
    </xf>
    <xf numFmtId="166" fontId="16" fillId="0" borderId="77" xfId="0" applyNumberFormat="1" applyFont="1" applyBorder="1" applyAlignment="1">
      <alignment horizontal="center"/>
    </xf>
    <xf numFmtId="1" fontId="32" fillId="0" borderId="84" xfId="0" applyNumberFormat="1" applyFont="1" applyBorder="1" applyAlignment="1">
      <alignment horizontal="center"/>
    </xf>
    <xf numFmtId="0" fontId="14" fillId="0" borderId="26" xfId="0" applyFont="1" applyBorder="1" applyAlignment="1">
      <alignment horizontal="right"/>
    </xf>
    <xf numFmtId="0" fontId="0" fillId="0" borderId="26" xfId="0" applyBorder="1" applyAlignment="1">
      <alignment horizontal="center"/>
    </xf>
    <xf numFmtId="2" fontId="14" fillId="0" borderId="96" xfId="0" applyNumberFormat="1" applyFont="1" applyBorder="1" applyAlignment="1">
      <alignment horizontal="center"/>
    </xf>
    <xf numFmtId="1" fontId="32" fillId="0" borderId="87" xfId="0" applyNumberFormat="1" applyFont="1" applyBorder="1" applyAlignment="1">
      <alignment horizontal="center"/>
    </xf>
    <xf numFmtId="0" fontId="14" fillId="0" borderId="87" xfId="0" applyFont="1" applyBorder="1" applyAlignment="1">
      <alignment horizontal="right"/>
    </xf>
    <xf numFmtId="2" fontId="32" fillId="0" borderId="26" xfId="0" applyNumberFormat="1" applyFont="1" applyBorder="1" applyAlignment="1">
      <alignment horizontal="center" vertical="center" wrapText="1"/>
    </xf>
    <xf numFmtId="0" fontId="16" fillId="0" borderId="87" xfId="0" applyFont="1" applyBorder="1" applyAlignment="1">
      <alignment horizontal="right"/>
    </xf>
    <xf numFmtId="0" fontId="108" fillId="0" borderId="26" xfId="0" applyFont="1" applyBorder="1" applyAlignment="1">
      <alignment horizontal="center" vertical="center"/>
    </xf>
    <xf numFmtId="1" fontId="32" fillId="0" borderId="89" xfId="0" applyNumberFormat="1" applyFont="1" applyBorder="1" applyAlignment="1">
      <alignment horizontal="center"/>
    </xf>
    <xf numFmtId="0" fontId="14" fillId="0" borderId="89" xfId="0" applyFont="1" applyBorder="1" applyAlignment="1">
      <alignment horizontal="right"/>
    </xf>
    <xf numFmtId="0" fontId="14" fillId="0" borderId="84" xfId="0" applyFont="1" applyBorder="1" applyAlignment="1">
      <alignment horizontal="right"/>
    </xf>
    <xf numFmtId="0" fontId="8" fillId="0" borderId="4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2" fontId="31" fillId="0" borderId="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18" fillId="2" borderId="15" xfId="0" applyFont="1" applyFill="1" applyBorder="1" applyAlignment="1">
      <alignment horizontal="left"/>
    </xf>
    <xf numFmtId="0" fontId="44" fillId="0" borderId="34" xfId="0" applyFont="1" applyBorder="1" applyAlignment="1">
      <alignment horizontal="left"/>
    </xf>
    <xf numFmtId="0" fontId="43" fillId="0" borderId="14" xfId="0" applyFont="1" applyBorder="1" applyAlignment="1">
      <alignment horizontal="center"/>
    </xf>
    <xf numFmtId="0" fontId="42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33" xfId="0" applyFont="1" applyBorder="1"/>
    <xf numFmtId="0" fontId="2" fillId="0" borderId="5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4" fillId="0" borderId="54" xfId="0" applyFont="1" applyBorder="1" applyAlignment="1">
      <alignment horizontal="right"/>
    </xf>
    <xf numFmtId="0" fontId="2" fillId="0" borderId="84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56" xfId="0" applyFont="1" applyBorder="1"/>
    <xf numFmtId="1" fontId="32" fillId="0" borderId="90" xfId="0" applyNumberFormat="1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14" fillId="0" borderId="98" xfId="0" applyFont="1" applyBorder="1" applyAlignment="1">
      <alignment horizontal="right"/>
    </xf>
    <xf numFmtId="2" fontId="31" fillId="0" borderId="2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right"/>
    </xf>
    <xf numFmtId="0" fontId="29" fillId="0" borderId="87" xfId="0" applyFont="1" applyBorder="1"/>
    <xf numFmtId="0" fontId="0" fillId="0" borderId="57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87" xfId="0" applyBorder="1" applyAlignment="1">
      <alignment horizontal="right"/>
    </xf>
    <xf numFmtId="49" fontId="14" fillId="0" borderId="89" xfId="0" applyNumberFormat="1" applyFont="1" applyBorder="1" applyAlignment="1">
      <alignment horizontal="right"/>
    </xf>
    <xf numFmtId="1" fontId="32" fillId="0" borderId="68" xfId="0" applyNumberFormat="1" applyFont="1" applyBorder="1" applyAlignment="1">
      <alignment horizontal="center"/>
    </xf>
    <xf numFmtId="0" fontId="2" fillId="0" borderId="98" xfId="0" applyFont="1" applyBorder="1"/>
    <xf numFmtId="0" fontId="2" fillId="0" borderId="48" xfId="0" applyFont="1" applyBorder="1" applyAlignment="1">
      <alignment horizontal="center"/>
    </xf>
    <xf numFmtId="1" fontId="32" fillId="0" borderId="52" xfId="0" applyNumberFormat="1" applyFont="1" applyBorder="1" applyAlignment="1">
      <alignment horizontal="center"/>
    </xf>
    <xf numFmtId="164" fontId="14" fillId="0" borderId="98" xfId="0" applyNumberFormat="1" applyFont="1" applyBorder="1" applyAlignment="1">
      <alignment horizontal="right"/>
    </xf>
    <xf numFmtId="1" fontId="32" fillId="0" borderId="33" xfId="0" applyNumberFormat="1" applyFont="1" applyBorder="1" applyAlignment="1">
      <alignment horizontal="center"/>
    </xf>
    <xf numFmtId="0" fontId="16" fillId="0" borderId="54" xfId="0" applyFont="1" applyBorder="1" applyAlignment="1">
      <alignment horizontal="right"/>
    </xf>
    <xf numFmtId="2" fontId="31" fillId="0" borderId="7" xfId="0" applyNumberFormat="1" applyFont="1" applyBorder="1" applyAlignment="1">
      <alignment horizontal="center"/>
    </xf>
    <xf numFmtId="0" fontId="2" fillId="0" borderId="52" xfId="0" applyFont="1" applyBorder="1"/>
    <xf numFmtId="1" fontId="32" fillId="0" borderId="22" xfId="0" applyNumberFormat="1" applyFont="1" applyBorder="1" applyAlignment="1">
      <alignment horizontal="center"/>
    </xf>
    <xf numFmtId="164" fontId="14" fillId="0" borderId="54" xfId="0" applyNumberFormat="1" applyFont="1" applyBorder="1" applyAlignment="1">
      <alignment horizontal="right"/>
    </xf>
    <xf numFmtId="1" fontId="32" fillId="0" borderId="76" xfId="0" applyNumberFormat="1" applyFont="1" applyBorder="1" applyAlignment="1">
      <alignment horizontal="center"/>
    </xf>
    <xf numFmtId="1" fontId="32" fillId="0" borderId="64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0" fontId="64" fillId="0" borderId="2" xfId="0" applyFont="1" applyBorder="1" applyAlignment="1">
      <alignment horizontal="right"/>
    </xf>
    <xf numFmtId="0" fontId="0" fillId="0" borderId="87" xfId="0" applyBorder="1" applyAlignment="1">
      <alignment horizontal="center"/>
    </xf>
    <xf numFmtId="1" fontId="32" fillId="0" borderId="98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4" fillId="0" borderId="90" xfId="0" applyNumberFormat="1" applyFont="1" applyBorder="1" applyAlignment="1">
      <alignment horizontal="center"/>
    </xf>
    <xf numFmtId="2" fontId="14" fillId="0" borderId="74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2" fontId="15" fillId="0" borderId="0" xfId="0" applyNumberFormat="1" applyFont="1" applyAlignment="1">
      <alignment horizontal="left"/>
    </xf>
    <xf numFmtId="0" fontId="46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2" fontId="32" fillId="0" borderId="0" xfId="0" applyNumberFormat="1" applyFont="1" applyAlignment="1">
      <alignment horizontal="center"/>
    </xf>
    <xf numFmtId="9" fontId="32" fillId="0" borderId="0" xfId="0" applyNumberFormat="1" applyFont="1" applyAlignment="1">
      <alignment horizontal="center"/>
    </xf>
    <xf numFmtId="0" fontId="46" fillId="0" borderId="22" xfId="0" applyFont="1" applyBorder="1" applyAlignment="1">
      <alignment horizontal="center" vertical="center"/>
    </xf>
    <xf numFmtId="166" fontId="0" fillId="0" borderId="24" xfId="0" applyNumberFormat="1" applyBorder="1"/>
    <xf numFmtId="0" fontId="32" fillId="0" borderId="0" xfId="0" applyFont="1" applyAlignment="1">
      <alignment horizontal="right"/>
    </xf>
    <xf numFmtId="0" fontId="34" fillId="0" borderId="68" xfId="0" applyFont="1" applyBorder="1" applyAlignment="1">
      <alignment horizontal="right"/>
    </xf>
    <xf numFmtId="0" fontId="34" fillId="0" borderId="93" xfId="0" applyFont="1" applyBorder="1" applyAlignment="1">
      <alignment horizontal="right"/>
    </xf>
    <xf numFmtId="0" fontId="34" fillId="0" borderId="94" xfId="0" applyFont="1" applyBorder="1" applyAlignment="1">
      <alignment horizontal="right"/>
    </xf>
    <xf numFmtId="0" fontId="46" fillId="0" borderId="68" xfId="0" applyFont="1" applyBorder="1" applyAlignment="1">
      <alignment horizontal="center" vertical="center"/>
    </xf>
    <xf numFmtId="166" fontId="0" fillId="0" borderId="94" xfId="0" applyNumberFormat="1" applyBorder="1"/>
    <xf numFmtId="0" fontId="53" fillId="7" borderId="90" xfId="0" applyFont="1" applyFill="1" applyBorder="1"/>
    <xf numFmtId="2" fontId="35" fillId="7" borderId="93" xfId="0" applyNumberFormat="1" applyFont="1" applyFill="1" applyBorder="1" applyAlignment="1">
      <alignment horizontal="center"/>
    </xf>
    <xf numFmtId="9" fontId="32" fillId="4" borderId="71" xfId="0" applyNumberFormat="1" applyFont="1" applyFill="1" applyBorder="1" applyAlignment="1">
      <alignment horizontal="center"/>
    </xf>
    <xf numFmtId="2" fontId="32" fillId="0" borderId="0" xfId="0" applyNumberFormat="1" applyFont="1"/>
    <xf numFmtId="0" fontId="32" fillId="0" borderId="74" xfId="0" applyFont="1" applyBorder="1" applyAlignment="1">
      <alignment horizontal="right"/>
    </xf>
    <xf numFmtId="165" fontId="32" fillId="0" borderId="68" xfId="0" applyNumberFormat="1" applyFont="1" applyBorder="1" applyAlignment="1">
      <alignment horizontal="center"/>
    </xf>
    <xf numFmtId="165" fontId="32" fillId="0" borderId="93" xfId="0" applyNumberFormat="1" applyFont="1" applyBorder="1" applyAlignment="1">
      <alignment horizontal="center"/>
    </xf>
    <xf numFmtId="1" fontId="32" fillId="0" borderId="93" xfId="0" applyNumberFormat="1" applyFont="1" applyBorder="1" applyAlignment="1">
      <alignment horizontal="center"/>
    </xf>
    <xf numFmtId="1" fontId="32" fillId="0" borderId="94" xfId="0" applyNumberFormat="1" applyFont="1" applyBorder="1" applyAlignment="1">
      <alignment horizontal="center"/>
    </xf>
    <xf numFmtId="0" fontId="42" fillId="0" borderId="76" xfId="0" applyFont="1" applyBorder="1" applyAlignment="1">
      <alignment horizontal="left"/>
    </xf>
    <xf numFmtId="0" fontId="0" fillId="0" borderId="78" xfId="0" applyBorder="1" applyAlignment="1">
      <alignment horizontal="left"/>
    </xf>
    <xf numFmtId="0" fontId="37" fillId="3" borderId="47" xfId="0" applyFont="1" applyFill="1" applyBorder="1" applyAlignment="1">
      <alignment horizontal="right"/>
    </xf>
    <xf numFmtId="2" fontId="54" fillId="3" borderId="59" xfId="0" applyNumberFormat="1" applyFont="1" applyFill="1" applyBorder="1" applyAlignment="1">
      <alignment horizontal="center"/>
    </xf>
    <xf numFmtId="0" fontId="42" fillId="0" borderId="29" xfId="0" applyFont="1" applyBorder="1" applyAlignment="1">
      <alignment horizontal="left"/>
    </xf>
    <xf numFmtId="2" fontId="81" fillId="0" borderId="0" xfId="0" applyNumberFormat="1" applyFont="1" applyAlignment="1">
      <alignment horizontal="center"/>
    </xf>
    <xf numFmtId="1" fontId="81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" fillId="0" borderId="18" xfId="0" applyFont="1" applyBorder="1"/>
    <xf numFmtId="166" fontId="48" fillId="0" borderId="94" xfId="0" applyNumberFormat="1" applyFont="1" applyBorder="1"/>
    <xf numFmtId="166" fontId="48" fillId="0" borderId="30" xfId="0" applyNumberFormat="1" applyFont="1" applyBorder="1"/>
    <xf numFmtId="2" fontId="0" fillId="0" borderId="0" xfId="0" applyNumberFormat="1" applyAlignment="1">
      <alignment horizontal="left"/>
    </xf>
    <xf numFmtId="0" fontId="2" fillId="0" borderId="88" xfId="0" applyFont="1" applyBorder="1"/>
    <xf numFmtId="0" fontId="2" fillId="0" borderId="47" xfId="0" applyFont="1" applyBorder="1"/>
    <xf numFmtId="0" fontId="16" fillId="0" borderId="72" xfId="0" applyFont="1" applyBorder="1" applyAlignment="1">
      <alignment horizontal="center"/>
    </xf>
    <xf numFmtId="0" fontId="60" fillId="0" borderId="0" xfId="0" applyFont="1"/>
    <xf numFmtId="0" fontId="8" fillId="0" borderId="1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1" fontId="110" fillId="0" borderId="68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2" fillId="0" borderId="54" xfId="0" applyFont="1" applyBorder="1" applyAlignment="1">
      <alignment vertical="center"/>
    </xf>
    <xf numFmtId="1" fontId="110" fillId="0" borderId="22" xfId="0" applyNumberFormat="1" applyFont="1" applyBorder="1" applyAlignment="1">
      <alignment horizontal="center"/>
    </xf>
    <xf numFmtId="1" fontId="110" fillId="0" borderId="76" xfId="0" applyNumberFormat="1" applyFont="1" applyBorder="1" applyAlignment="1">
      <alignment horizontal="center"/>
    </xf>
    <xf numFmtId="1" fontId="110" fillId="0" borderId="64" xfId="0" applyNumberFormat="1" applyFont="1" applyBorder="1" applyAlignment="1">
      <alignment horizontal="center"/>
    </xf>
    <xf numFmtId="164" fontId="14" fillId="0" borderId="87" xfId="0" applyNumberFormat="1" applyFont="1" applyBorder="1" applyAlignment="1">
      <alignment horizontal="right"/>
    </xf>
    <xf numFmtId="166" fontId="65" fillId="0" borderId="93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164" fontId="14" fillId="0" borderId="89" xfId="0" applyNumberFormat="1" applyFont="1" applyBorder="1" applyAlignment="1">
      <alignment horizontal="right"/>
    </xf>
    <xf numFmtId="1" fontId="7" fillId="0" borderId="90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9" fillId="0" borderId="90" xfId="0" applyFont="1" applyBorder="1" applyAlignment="1">
      <alignment horizontal="center"/>
    </xf>
    <xf numFmtId="0" fontId="16" fillId="0" borderId="89" xfId="0" applyFont="1" applyBorder="1" applyAlignment="1">
      <alignment horizontal="right"/>
    </xf>
    <xf numFmtId="0" fontId="7" fillId="0" borderId="83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29" fillId="0" borderId="96" xfId="0" applyFont="1" applyBorder="1" applyAlignment="1">
      <alignment horizontal="left"/>
    </xf>
    <xf numFmtId="49" fontId="14" fillId="0" borderId="87" xfId="0" applyNumberFormat="1" applyFont="1" applyBorder="1" applyAlignment="1">
      <alignment horizontal="right"/>
    </xf>
    <xf numFmtId="1" fontId="48" fillId="0" borderId="89" xfId="0" applyNumberFormat="1" applyFont="1" applyBorder="1" applyAlignment="1">
      <alignment horizontal="center"/>
    </xf>
    <xf numFmtId="0" fontId="42" fillId="0" borderId="25" xfId="0" applyFont="1" applyBorder="1" applyAlignment="1">
      <alignment horizontal="left"/>
    </xf>
    <xf numFmtId="0" fontId="2" fillId="0" borderId="96" xfId="0" applyFont="1" applyBorder="1"/>
    <xf numFmtId="0" fontId="29" fillId="0" borderId="90" xfId="0" applyFont="1" applyBorder="1" applyAlignment="1">
      <alignment horizontal="left"/>
    </xf>
    <xf numFmtId="1" fontId="32" fillId="0" borderId="83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65" fillId="0" borderId="85" xfId="0" applyFont="1" applyBorder="1" applyAlignment="1">
      <alignment horizontal="center"/>
    </xf>
    <xf numFmtId="166" fontId="65" fillId="0" borderId="77" xfId="0" applyNumberFormat="1" applyFont="1" applyBorder="1" applyAlignment="1">
      <alignment horizontal="center"/>
    </xf>
    <xf numFmtId="1" fontId="111" fillId="2" borderId="2" xfId="0" applyNumberFormat="1" applyFont="1" applyFill="1" applyBorder="1" applyAlignment="1">
      <alignment horizontal="center"/>
    </xf>
    <xf numFmtId="166" fontId="33" fillId="3" borderId="58" xfId="0" applyNumberFormat="1" applyFont="1" applyFill="1" applyBorder="1" applyAlignment="1">
      <alignment horizontal="center"/>
    </xf>
    <xf numFmtId="166" fontId="33" fillId="3" borderId="5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5" fontId="33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2" fontId="36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166" fontId="19" fillId="0" borderId="30" xfId="0" applyNumberFormat="1" applyFont="1" applyBorder="1"/>
    <xf numFmtId="0" fontId="19" fillId="0" borderId="5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48" fillId="0" borderId="87" xfId="0" applyNumberFormat="1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87" xfId="0" applyBorder="1"/>
    <xf numFmtId="0" fontId="52" fillId="0" borderId="79" xfId="0" applyFont="1" applyBorder="1"/>
    <xf numFmtId="0" fontId="74" fillId="0" borderId="78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14" fillId="0" borderId="89" xfId="0" applyFont="1" applyFill="1" applyBorder="1" applyAlignment="1">
      <alignment horizontal="left"/>
    </xf>
    <xf numFmtId="0" fontId="41" fillId="0" borderId="23" xfId="0" applyFont="1" applyFill="1" applyBorder="1" applyAlignment="1">
      <alignment horizontal="left"/>
    </xf>
    <xf numFmtId="2" fontId="39" fillId="0" borderId="93" xfId="0" applyNumberFormat="1" applyFont="1" applyFill="1" applyBorder="1" applyAlignment="1">
      <alignment horizontal="left"/>
    </xf>
    <xf numFmtId="165" fontId="73" fillId="0" borderId="71" xfId="0" applyNumberFormat="1" applyFont="1" applyFill="1" applyBorder="1" applyAlignment="1">
      <alignment horizontal="left"/>
    </xf>
    <xf numFmtId="0" fontId="73" fillId="0" borderId="77" xfId="0" applyFont="1" applyFill="1" applyBorder="1" applyAlignment="1">
      <alignment horizontal="left"/>
    </xf>
    <xf numFmtId="0" fontId="19" fillId="0" borderId="79" xfId="0" applyFont="1" applyFill="1" applyBorder="1"/>
    <xf numFmtId="0" fontId="19" fillId="0" borderId="79" xfId="0" applyFont="1" applyFill="1" applyBorder="1" applyAlignment="1">
      <alignment horizontal="left"/>
    </xf>
    <xf numFmtId="0" fontId="19" fillId="0" borderId="77" xfId="0" applyFont="1" applyFill="1" applyBorder="1"/>
    <xf numFmtId="0" fontId="19" fillId="0" borderId="90" xfId="0" applyFont="1" applyFill="1" applyBorder="1"/>
    <xf numFmtId="2" fontId="73" fillId="0" borderId="71" xfId="0" applyNumberFormat="1" applyFont="1" applyFill="1" applyBorder="1" applyAlignment="1">
      <alignment horizontal="left"/>
    </xf>
    <xf numFmtId="0" fontId="14" fillId="0" borderId="93" xfId="0" applyFont="1" applyFill="1" applyBorder="1"/>
    <xf numFmtId="0" fontId="60" fillId="0" borderId="42" xfId="0" applyFont="1" applyFill="1" applyBorder="1"/>
    <xf numFmtId="2" fontId="14" fillId="0" borderId="39" xfId="0" applyNumberFormat="1" applyFont="1" applyFill="1" applyBorder="1" applyAlignment="1">
      <alignment horizontal="center"/>
    </xf>
    <xf numFmtId="2" fontId="14" fillId="0" borderId="75" xfId="0" applyNumberFormat="1" applyFont="1" applyFill="1" applyBorder="1" applyAlignment="1">
      <alignment horizontal="center"/>
    </xf>
    <xf numFmtId="166" fontId="14" fillId="0" borderId="75" xfId="0" applyNumberFormat="1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2" fontId="14" fillId="0" borderId="96" xfId="0" applyNumberFormat="1" applyFont="1" applyFill="1" applyBorder="1" applyAlignment="1">
      <alignment horizontal="center"/>
    </xf>
    <xf numFmtId="2" fontId="31" fillId="0" borderId="22" xfId="0" applyNumberFormat="1" applyFont="1" applyFill="1" applyBorder="1" applyAlignment="1">
      <alignment horizontal="center" vertical="center"/>
    </xf>
    <xf numFmtId="2" fontId="31" fillId="0" borderId="23" xfId="0" applyNumberFormat="1" applyFont="1" applyFill="1" applyBorder="1" applyAlignment="1">
      <alignment horizontal="center" vertical="center"/>
    </xf>
    <xf numFmtId="166" fontId="31" fillId="0" borderId="23" xfId="0" applyNumberFormat="1" applyFont="1" applyFill="1" applyBorder="1" applyAlignment="1">
      <alignment horizontal="center" vertical="center"/>
    </xf>
    <xf numFmtId="2" fontId="31" fillId="0" borderId="7" xfId="0" applyNumberFormat="1" applyFont="1" applyFill="1" applyBorder="1" applyAlignment="1">
      <alignment horizontal="center" vertical="center"/>
    </xf>
    <xf numFmtId="2" fontId="36" fillId="0" borderId="58" xfId="0" applyNumberFormat="1" applyFont="1" applyFill="1" applyBorder="1" applyAlignment="1">
      <alignment horizontal="center"/>
    </xf>
    <xf numFmtId="2" fontId="36" fillId="0" borderId="59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6" fillId="0" borderId="9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2" fontId="31" fillId="0" borderId="7" xfId="0" applyNumberFormat="1" applyFont="1" applyFill="1" applyBorder="1" applyAlignment="1">
      <alignment horizontal="center"/>
    </xf>
    <xf numFmtId="1" fontId="32" fillId="0" borderId="68" xfId="0" applyNumberFormat="1" applyFont="1" applyFill="1" applyBorder="1" applyAlignment="1">
      <alignment horizontal="center"/>
    </xf>
    <xf numFmtId="1" fontId="32" fillId="0" borderId="89" xfId="0" applyNumberFormat="1" applyFont="1" applyFill="1" applyBorder="1" applyAlignment="1">
      <alignment horizontal="center"/>
    </xf>
    <xf numFmtId="1" fontId="32" fillId="0" borderId="84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31" fillId="0" borderId="23" xfId="0" applyNumberFormat="1" applyFont="1" applyFill="1" applyBorder="1" applyAlignment="1">
      <alignment horizontal="center"/>
    </xf>
    <xf numFmtId="0" fontId="46" fillId="0" borderId="18" xfId="0" applyFont="1" applyFill="1" applyBorder="1" applyAlignment="1">
      <alignment horizontal="left"/>
    </xf>
    <xf numFmtId="0" fontId="44" fillId="0" borderId="34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center"/>
    </xf>
    <xf numFmtId="0" fontId="46" fillId="0" borderId="25" xfId="0" applyFont="1" applyFill="1" applyBorder="1" applyAlignment="1">
      <alignment horizontal="left"/>
    </xf>
    <xf numFmtId="0" fontId="31" fillId="0" borderId="34" xfId="0" applyFont="1" applyFill="1" applyBorder="1" applyAlignment="1">
      <alignment horizontal="center"/>
    </xf>
    <xf numFmtId="1" fontId="32" fillId="0" borderId="76" xfId="0" applyNumberFormat="1" applyFont="1" applyFill="1" applyBorder="1" applyAlignment="1">
      <alignment horizontal="center"/>
    </xf>
    <xf numFmtId="1" fontId="32" fillId="0" borderId="64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9" fillId="0" borderId="96" xfId="0" applyFont="1" applyBorder="1" applyAlignment="1">
      <alignment horizontal="center"/>
    </xf>
    <xf numFmtId="2" fontId="8" fillId="0" borderId="3" xfId="0" applyNumberFormat="1" applyFont="1" applyBorder="1" applyAlignment="1">
      <alignment horizontal="left"/>
    </xf>
    <xf numFmtId="2" fontId="70" fillId="0" borderId="19" xfId="0" applyNumberFormat="1" applyFont="1" applyBorder="1" applyAlignment="1">
      <alignment horizontal="left"/>
    </xf>
    <xf numFmtId="0" fontId="46" fillId="0" borderId="14" xfId="0" applyFont="1" applyBorder="1"/>
    <xf numFmtId="0" fontId="69" fillId="0" borderId="95" xfId="0" applyFont="1" applyFill="1" applyBorder="1" applyAlignment="1">
      <alignment horizontal="left"/>
    </xf>
    <xf numFmtId="0" fontId="69" fillId="0" borderId="62" xfId="0" applyFont="1" applyFill="1" applyBorder="1" applyAlignment="1">
      <alignment horizontal="left"/>
    </xf>
    <xf numFmtId="0" fontId="69" fillId="0" borderId="99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3" fillId="0" borderId="0" xfId="0" applyFont="1" applyFill="1" applyBorder="1"/>
    <xf numFmtId="1" fontId="2" fillId="0" borderId="0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/>
    <xf numFmtId="166" fontId="14" fillId="0" borderId="23" xfId="0" applyNumberFormat="1" applyFont="1" applyFill="1" applyBorder="1" applyAlignment="1">
      <alignment horizontal="left"/>
    </xf>
    <xf numFmtId="0" fontId="46" fillId="0" borderId="32" xfId="0" applyFont="1" applyFill="1" applyBorder="1" applyAlignment="1"/>
    <xf numFmtId="166" fontId="2" fillId="0" borderId="23" xfId="0" applyNumberFormat="1" applyFont="1" applyBorder="1" applyAlignment="1">
      <alignment horizontal="left"/>
    </xf>
    <xf numFmtId="1" fontId="32" fillId="0" borderId="87" xfId="0" applyNumberFormat="1" applyFont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/>
    </xf>
    <xf numFmtId="0" fontId="19" fillId="0" borderId="56" xfId="0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19" fillId="0" borderId="96" xfId="0" applyFont="1" applyFill="1" applyBorder="1" applyAlignment="1">
      <alignment horizontal="center"/>
    </xf>
    <xf numFmtId="1" fontId="48" fillId="0" borderId="87" xfId="0" applyNumberFormat="1" applyFont="1" applyBorder="1" applyAlignment="1">
      <alignment horizontal="left"/>
    </xf>
    <xf numFmtId="0" fontId="24" fillId="0" borderId="53" xfId="0" applyFont="1" applyBorder="1" applyAlignment="1">
      <alignment horizontal="left"/>
    </xf>
    <xf numFmtId="0" fontId="19" fillId="0" borderId="90" xfId="0" applyFont="1" applyBorder="1" applyAlignment="1">
      <alignment horizontal="center"/>
    </xf>
    <xf numFmtId="0" fontId="43" fillId="0" borderId="16" xfId="0" applyFont="1" applyBorder="1"/>
    <xf numFmtId="165" fontId="24" fillId="0" borderId="94" xfId="0" applyNumberFormat="1" applyFont="1" applyFill="1" applyBorder="1" applyAlignment="1">
      <alignment horizontal="left"/>
    </xf>
    <xf numFmtId="2" fontId="84" fillId="0" borderId="93" xfId="0" applyNumberFormat="1" applyFont="1" applyFill="1" applyBorder="1" applyAlignment="1">
      <alignment horizontal="left"/>
    </xf>
    <xf numFmtId="2" fontId="69" fillId="0" borderId="94" xfId="0" applyNumberFormat="1" applyFont="1" applyFill="1" applyBorder="1" applyAlignment="1">
      <alignment horizontal="left"/>
    </xf>
    <xf numFmtId="165" fontId="69" fillId="0" borderId="94" xfId="0" applyNumberFormat="1" applyFont="1" applyFill="1" applyBorder="1" applyAlignment="1">
      <alignment horizontal="left"/>
    </xf>
    <xf numFmtId="0" fontId="0" fillId="0" borderId="47" xfId="0" applyFill="1" applyBorder="1"/>
    <xf numFmtId="0" fontId="0" fillId="0" borderId="2" xfId="0" applyFill="1" applyBorder="1" applyAlignment="1">
      <alignment horizontal="center"/>
    </xf>
    <xf numFmtId="0" fontId="2" fillId="0" borderId="33" xfId="0" applyFont="1" applyFill="1" applyBorder="1"/>
    <xf numFmtId="0" fontId="29" fillId="0" borderId="54" xfId="0" applyFont="1" applyFill="1" applyBorder="1" applyAlignment="1">
      <alignment horizontal="center"/>
    </xf>
    <xf numFmtId="0" fontId="16" fillId="0" borderId="76" xfId="0" applyFont="1" applyFill="1" applyBorder="1" applyAlignment="1">
      <alignment horizontal="center"/>
    </xf>
    <xf numFmtId="2" fontId="32" fillId="0" borderId="26" xfId="0" applyNumberFormat="1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/>
    </xf>
    <xf numFmtId="0" fontId="108" fillId="0" borderId="26" xfId="0" applyFont="1" applyFill="1" applyBorder="1" applyAlignment="1">
      <alignment horizontal="center" vertical="center"/>
    </xf>
    <xf numFmtId="0" fontId="2" fillId="0" borderId="56" xfId="0" applyFont="1" applyFill="1" applyBorder="1"/>
    <xf numFmtId="0" fontId="0" fillId="0" borderId="87" xfId="0" applyFill="1" applyBorder="1" applyAlignment="1">
      <alignment horizontal="left"/>
    </xf>
    <xf numFmtId="0" fontId="29" fillId="0" borderId="71" xfId="0" applyFont="1" applyFill="1" applyBorder="1" applyAlignment="1">
      <alignment horizontal="left"/>
    </xf>
    <xf numFmtId="0" fontId="19" fillId="0" borderId="70" xfId="0" applyFont="1" applyFill="1" applyBorder="1" applyAlignment="1">
      <alignment horizontal="center"/>
    </xf>
    <xf numFmtId="0" fontId="0" fillId="0" borderId="26" xfId="0" applyFill="1" applyBorder="1"/>
    <xf numFmtId="0" fontId="0" fillId="0" borderId="9" xfId="0" applyFill="1" applyBorder="1"/>
    <xf numFmtId="0" fontId="2" fillId="0" borderId="47" xfId="0" applyFont="1" applyFill="1" applyBorder="1"/>
    <xf numFmtId="0" fontId="2" fillId="0" borderId="98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2" fontId="14" fillId="0" borderId="59" xfId="0" applyNumberFormat="1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2" fontId="80" fillId="0" borderId="59" xfId="0" applyNumberFormat="1" applyFont="1" applyFill="1" applyBorder="1" applyAlignment="1">
      <alignment horizontal="center"/>
    </xf>
    <xf numFmtId="165" fontId="36" fillId="0" borderId="59" xfId="0" applyNumberFormat="1" applyFont="1" applyFill="1" applyBorder="1" applyAlignment="1">
      <alignment horizontal="center"/>
    </xf>
    <xf numFmtId="0" fontId="65" fillId="0" borderId="68" xfId="0" applyFont="1" applyFill="1" applyBorder="1" applyAlignment="1">
      <alignment horizontal="center"/>
    </xf>
    <xf numFmtId="0" fontId="65" fillId="0" borderId="93" xfId="0" applyFont="1" applyFill="1" applyBorder="1" applyAlignment="1">
      <alignment horizontal="center"/>
    </xf>
    <xf numFmtId="2" fontId="65" fillId="0" borderId="93" xfId="0" applyNumberFormat="1" applyFont="1" applyFill="1" applyBorder="1" applyAlignment="1">
      <alignment horizontal="center"/>
    </xf>
    <xf numFmtId="2" fontId="14" fillId="0" borderId="90" xfId="0" applyNumberFormat="1" applyFont="1" applyFill="1" applyBorder="1" applyAlignment="1">
      <alignment horizontal="center"/>
    </xf>
    <xf numFmtId="2" fontId="14" fillId="0" borderId="74" xfId="0" applyNumberFormat="1" applyFont="1" applyFill="1" applyBorder="1" applyAlignment="1">
      <alignment horizontal="center"/>
    </xf>
    <xf numFmtId="0" fontId="0" fillId="0" borderId="83" xfId="0" applyBorder="1" applyAlignment="1">
      <alignment horizontal="left"/>
    </xf>
    <xf numFmtId="0" fontId="100" fillId="0" borderId="77" xfId="0" applyFont="1" applyFill="1" applyBorder="1" applyAlignment="1">
      <alignment horizontal="center"/>
    </xf>
    <xf numFmtId="0" fontId="41" fillId="0" borderId="5" xfId="0" applyFont="1" applyBorder="1"/>
    <xf numFmtId="0" fontId="41" fillId="0" borderId="70" xfId="0" applyFont="1" applyBorder="1"/>
    <xf numFmtId="0" fontId="52" fillId="0" borderId="93" xfId="0" applyFont="1" applyFill="1" applyBorder="1" applyAlignment="1">
      <alignment horizontal="left"/>
    </xf>
    <xf numFmtId="0" fontId="72" fillId="0" borderId="94" xfId="0" applyFont="1" applyFill="1" applyBorder="1" applyAlignment="1">
      <alignment horizontal="left"/>
    </xf>
    <xf numFmtId="168" fontId="2" fillId="0" borderId="0" xfId="0" applyNumberFormat="1" applyFont="1" applyFill="1" applyBorder="1"/>
    <xf numFmtId="0" fontId="47" fillId="0" borderId="5" xfId="0" applyFont="1" applyFill="1" applyBorder="1"/>
    <xf numFmtId="0" fontId="14" fillId="0" borderId="95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1" fontId="48" fillId="0" borderId="84" xfId="0" applyNumberFormat="1" applyFont="1" applyBorder="1" applyAlignment="1">
      <alignment horizontal="center"/>
    </xf>
    <xf numFmtId="1" fontId="82" fillId="0" borderId="87" xfId="0" applyNumberFormat="1" applyFont="1" applyBorder="1" applyAlignment="1">
      <alignment horizontal="center"/>
    </xf>
    <xf numFmtId="0" fontId="29" fillId="0" borderId="90" xfId="0" applyFont="1" applyBorder="1"/>
    <xf numFmtId="166" fontId="0" fillId="0" borderId="0" xfId="0" applyNumberFormat="1"/>
    <xf numFmtId="0" fontId="63" fillId="0" borderId="70" xfId="0" applyFont="1" applyBorder="1"/>
    <xf numFmtId="0" fontId="19" fillId="0" borderId="85" xfId="0" applyFont="1" applyBorder="1"/>
    <xf numFmtId="0" fontId="91" fillId="0" borderId="70" xfId="0" applyFont="1" applyBorder="1"/>
    <xf numFmtId="0" fontId="2" fillId="0" borderId="49" xfId="0" applyFont="1" applyBorder="1"/>
    <xf numFmtId="0" fontId="71" fillId="0" borderId="78" xfId="0" applyFont="1" applyBorder="1" applyAlignment="1">
      <alignment horizontal="left"/>
    </xf>
    <xf numFmtId="166" fontId="69" fillId="0" borderId="78" xfId="0" applyNumberFormat="1" applyFont="1" applyBorder="1" applyAlignment="1">
      <alignment horizontal="left"/>
    </xf>
    <xf numFmtId="0" fontId="73" fillId="0" borderId="27" xfId="0" applyFont="1" applyBorder="1" applyAlignment="1">
      <alignment horizontal="left"/>
    </xf>
    <xf numFmtId="0" fontId="2" fillId="0" borderId="93" xfId="0" applyFont="1" applyBorder="1" applyAlignment="1">
      <alignment horizontal="center"/>
    </xf>
    <xf numFmtId="0" fontId="71" fillId="0" borderId="94" xfId="0" applyFont="1" applyBorder="1" applyAlignment="1">
      <alignment horizontal="center"/>
    </xf>
    <xf numFmtId="166" fontId="19" fillId="0" borderId="0" xfId="0" applyNumberFormat="1" applyFont="1" applyFill="1" applyBorder="1"/>
    <xf numFmtId="166" fontId="14" fillId="0" borderId="93" xfId="0" applyNumberFormat="1" applyFont="1" applyBorder="1" applyAlignment="1">
      <alignment horizontal="left"/>
    </xf>
    <xf numFmtId="0" fontId="2" fillId="0" borderId="85" xfId="0" applyFont="1" applyBorder="1"/>
    <xf numFmtId="0" fontId="29" fillId="0" borderId="70" xfId="0" applyFont="1" applyBorder="1"/>
    <xf numFmtId="0" fontId="43" fillId="0" borderId="94" xfId="0" applyFont="1" applyBorder="1" applyAlignment="1">
      <alignment horizontal="left"/>
    </xf>
    <xf numFmtId="0" fontId="16" fillId="0" borderId="56" xfId="0" applyFont="1" applyBorder="1" applyAlignment="1">
      <alignment horizontal="center"/>
    </xf>
    <xf numFmtId="0" fontId="16" fillId="0" borderId="96" xfId="0" applyFont="1" applyBorder="1" applyAlignment="1">
      <alignment horizontal="center"/>
    </xf>
    <xf numFmtId="0" fontId="113" fillId="0" borderId="25" xfId="0" applyFont="1" applyBorder="1"/>
    <xf numFmtId="0" fontId="48" fillId="0" borderId="96" xfId="0" applyFont="1" applyBorder="1"/>
    <xf numFmtId="0" fontId="0" fillId="0" borderId="87" xfId="0" applyBorder="1" applyAlignment="1">
      <alignment horizontal="left"/>
    </xf>
    <xf numFmtId="0" fontId="16" fillId="0" borderId="97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48" fillId="0" borderId="89" xfId="0" applyFont="1" applyBorder="1" applyAlignment="1">
      <alignment horizontal="center"/>
    </xf>
    <xf numFmtId="166" fontId="14" fillId="0" borderId="96" xfId="0" applyNumberFormat="1" applyFont="1" applyBorder="1" applyAlignment="1">
      <alignment horizontal="center"/>
    </xf>
    <xf numFmtId="2" fontId="70" fillId="0" borderId="3" xfId="0" applyNumberFormat="1" applyFont="1" applyBorder="1" applyAlignment="1">
      <alignment horizontal="left"/>
    </xf>
    <xf numFmtId="0" fontId="29" fillId="0" borderId="8" xfId="0" applyFont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left"/>
    </xf>
    <xf numFmtId="0" fontId="29" fillId="0" borderId="89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52" fillId="0" borderId="0" xfId="0" applyFont="1" applyFill="1" applyBorder="1"/>
    <xf numFmtId="0" fontId="45" fillId="0" borderId="0" xfId="0" applyFont="1" applyFill="1" applyBorder="1" applyAlignment="1">
      <alignment horizontal="left"/>
    </xf>
    <xf numFmtId="1" fontId="101" fillId="0" borderId="0" xfId="0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left"/>
    </xf>
    <xf numFmtId="2" fontId="102" fillId="0" borderId="0" xfId="0" applyNumberFormat="1" applyFont="1" applyFill="1" applyBorder="1" applyAlignment="1">
      <alignment horizontal="center"/>
    </xf>
    <xf numFmtId="166" fontId="44" fillId="0" borderId="0" xfId="0" applyNumberFormat="1" applyFont="1" applyFill="1" applyBorder="1"/>
    <xf numFmtId="0" fontId="9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100" fillId="0" borderId="0" xfId="0" applyNumberFormat="1" applyFont="1" applyFill="1" applyBorder="1" applyAlignment="1">
      <alignment horizontal="center"/>
    </xf>
    <xf numFmtId="167" fontId="102" fillId="0" borderId="0" xfId="0" applyNumberFormat="1" applyFont="1" applyFill="1" applyBorder="1" applyAlignment="1">
      <alignment horizontal="center"/>
    </xf>
    <xf numFmtId="0" fontId="87" fillId="0" borderId="0" xfId="0" applyFont="1" applyFill="1" applyBorder="1"/>
    <xf numFmtId="0" fontId="86" fillId="0" borderId="0" xfId="0" applyFont="1" applyFill="1" applyBorder="1"/>
    <xf numFmtId="0" fontId="96" fillId="0" borderId="0" xfId="0" applyFont="1" applyFill="1" applyBorder="1"/>
    <xf numFmtId="166" fontId="100" fillId="0" borderId="0" xfId="0" applyNumberFormat="1" applyFont="1" applyFill="1" applyBorder="1" applyAlignment="1">
      <alignment horizontal="center"/>
    </xf>
    <xf numFmtId="166" fontId="105" fillId="0" borderId="0" xfId="0" applyNumberFormat="1" applyFont="1" applyFill="1" applyBorder="1" applyAlignment="1">
      <alignment horizontal="center"/>
    </xf>
    <xf numFmtId="167" fontId="100" fillId="0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9" fillId="0" borderId="72" xfId="0" applyFont="1" applyFill="1" applyBorder="1" applyAlignment="1">
      <alignment horizontal="left"/>
    </xf>
    <xf numFmtId="0" fontId="14" fillId="0" borderId="56" xfId="0" applyFont="1" applyFill="1" applyBorder="1" applyAlignment="1">
      <alignment horizontal="left"/>
    </xf>
    <xf numFmtId="0" fontId="63" fillId="0" borderId="87" xfId="0" applyFont="1" applyFill="1" applyBorder="1"/>
    <xf numFmtId="0" fontId="29" fillId="0" borderId="54" xfId="0" applyFont="1" applyFill="1" applyBorder="1" applyAlignment="1">
      <alignment horizontal="left"/>
    </xf>
    <xf numFmtId="0" fontId="29" fillId="0" borderId="84" xfId="0" applyFont="1" applyFill="1" applyBorder="1"/>
    <xf numFmtId="0" fontId="7" fillId="0" borderId="54" xfId="0" applyFont="1" applyFill="1" applyBorder="1"/>
    <xf numFmtId="0" fontId="14" fillId="0" borderId="56" xfId="0" applyFont="1" applyFill="1" applyBorder="1"/>
    <xf numFmtId="0" fontId="29" fillId="0" borderId="8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14" fillId="0" borderId="27" xfId="0" applyFont="1" applyFill="1" applyBorder="1" applyAlignment="1">
      <alignment horizontal="center"/>
    </xf>
    <xf numFmtId="0" fontId="2" fillId="0" borderId="98" xfId="0" applyFont="1" applyFill="1" applyBorder="1"/>
    <xf numFmtId="0" fontId="2" fillId="0" borderId="48" xfId="0" applyFont="1" applyFill="1" applyBorder="1" applyAlignment="1">
      <alignment horizontal="center"/>
    </xf>
    <xf numFmtId="0" fontId="0" fillId="9" borderId="0" xfId="0" applyFill="1"/>
    <xf numFmtId="0" fontId="1" fillId="9" borderId="0" xfId="0" applyFont="1" applyFill="1"/>
    <xf numFmtId="0" fontId="79" fillId="9" borderId="0" xfId="0" applyFont="1" applyFill="1" applyBorder="1"/>
    <xf numFmtId="0" fontId="0" fillId="9" borderId="0" xfId="0" applyFill="1" applyBorder="1"/>
    <xf numFmtId="0" fontId="44" fillId="9" borderId="0" xfId="0" applyFont="1" applyFill="1" applyBorder="1"/>
    <xf numFmtId="0" fontId="2" fillId="9" borderId="0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2" fontId="19" fillId="9" borderId="0" xfId="0" applyNumberFormat="1" applyFont="1" applyFill="1" applyBorder="1" applyAlignment="1">
      <alignment horizontal="left"/>
    </xf>
    <xf numFmtId="0" fontId="19" fillId="9" borderId="0" xfId="0" applyFont="1" applyFill="1" applyBorder="1" applyAlignment="1">
      <alignment horizontal="left"/>
    </xf>
    <xf numFmtId="0" fontId="19" fillId="9" borderId="0" xfId="0" applyFont="1" applyFill="1" applyBorder="1"/>
    <xf numFmtId="164" fontId="14" fillId="0" borderId="25" xfId="0" applyNumberFormat="1" applyFont="1" applyFill="1" applyBorder="1" applyAlignment="1">
      <alignment horizontal="center"/>
    </xf>
    <xf numFmtId="49" fontId="14" fillId="0" borderId="90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14" fillId="0" borderId="90" xfId="0" applyNumberFormat="1" applyFont="1" applyFill="1" applyBorder="1" applyAlignment="1">
      <alignment horizontal="center"/>
    </xf>
    <xf numFmtId="0" fontId="77" fillId="0" borderId="0" xfId="0" applyFont="1" applyFill="1"/>
    <xf numFmtId="0" fontId="64" fillId="0" borderId="18" xfId="0" applyFont="1" applyFill="1" applyBorder="1" applyAlignment="1">
      <alignment horizontal="left"/>
    </xf>
    <xf numFmtId="0" fontId="31" fillId="0" borderId="15" xfId="0" applyFont="1" applyBorder="1"/>
    <xf numFmtId="0" fontId="73" fillId="0" borderId="93" xfId="0" applyFont="1" applyBorder="1" applyAlignment="1">
      <alignment horizontal="left"/>
    </xf>
    <xf numFmtId="0" fontId="46" fillId="0" borderId="27" xfId="0" applyFont="1" applyBorder="1"/>
    <xf numFmtId="0" fontId="41" fillId="0" borderId="85" xfId="0" applyFont="1" applyFill="1" applyBorder="1"/>
    <xf numFmtId="0" fontId="52" fillId="0" borderId="68" xfId="0" applyFont="1" applyBorder="1"/>
    <xf numFmtId="0" fontId="71" fillId="0" borderId="0" xfId="0" applyFont="1"/>
    <xf numFmtId="164" fontId="14" fillId="0" borderId="18" xfId="0" applyNumberFormat="1" applyFont="1" applyBorder="1" applyAlignment="1">
      <alignment horizontal="left"/>
    </xf>
    <xf numFmtId="0" fontId="19" fillId="0" borderId="74" xfId="0" applyFont="1" applyBorder="1" applyAlignment="1">
      <alignment horizontal="left"/>
    </xf>
    <xf numFmtId="0" fontId="14" fillId="0" borderId="92" xfId="0" applyFont="1" applyFill="1" applyBorder="1" applyAlignment="1">
      <alignment horizontal="center"/>
    </xf>
    <xf numFmtId="0" fontId="16" fillId="0" borderId="90" xfId="0" applyFont="1" applyFill="1" applyBorder="1"/>
    <xf numFmtId="0" fontId="101" fillId="0" borderId="94" xfId="0" applyFont="1" applyBorder="1" applyAlignment="1">
      <alignment horizontal="center"/>
    </xf>
    <xf numFmtId="0" fontId="19" fillId="0" borderId="34" xfId="0" applyFont="1" applyBorder="1"/>
    <xf numFmtId="2" fontId="19" fillId="0" borderId="77" xfId="0" applyNumberFormat="1" applyFont="1" applyFill="1" applyBorder="1" applyAlignment="1">
      <alignment horizontal="left"/>
    </xf>
    <xf numFmtId="0" fontId="2" fillId="0" borderId="84" xfId="0" applyFont="1" applyFill="1" applyBorder="1" applyAlignment="1">
      <alignment horizontal="left"/>
    </xf>
    <xf numFmtId="0" fontId="43" fillId="6" borderId="93" xfId="0" applyFont="1" applyFill="1" applyBorder="1" applyAlignment="1">
      <alignment horizontal="center"/>
    </xf>
    <xf numFmtId="0" fontId="101" fillId="6" borderId="93" xfId="0" applyFont="1" applyFill="1" applyBorder="1" applyAlignment="1">
      <alignment horizontal="center"/>
    </xf>
    <xf numFmtId="166" fontId="29" fillId="6" borderId="93" xfId="0" applyNumberFormat="1" applyFont="1" applyFill="1" applyBorder="1"/>
    <xf numFmtId="2" fontId="2" fillId="6" borderId="93" xfId="0" applyNumberFormat="1" applyFont="1" applyFill="1" applyBorder="1" applyAlignment="1">
      <alignment horizontal="center"/>
    </xf>
    <xf numFmtId="0" fontId="5" fillId="0" borderId="38" xfId="0" applyFont="1" applyBorder="1"/>
    <xf numFmtId="0" fontId="5" fillId="0" borderId="29" xfId="0" applyFont="1" applyBorder="1"/>
    <xf numFmtId="0" fontId="73" fillId="0" borderId="77" xfId="0" applyFont="1" applyBorder="1" applyAlignment="1">
      <alignment horizontal="left"/>
    </xf>
    <xf numFmtId="166" fontId="14" fillId="0" borderId="36" xfId="0" applyNumberFormat="1" applyFont="1" applyBorder="1" applyAlignment="1">
      <alignment horizontal="left"/>
    </xf>
    <xf numFmtId="164" fontId="14" fillId="0" borderId="89" xfId="0" applyNumberFormat="1" applyFont="1" applyFill="1" applyBorder="1" applyAlignment="1">
      <alignment horizontal="left"/>
    </xf>
    <xf numFmtId="1" fontId="19" fillId="0" borderId="93" xfId="0" applyNumberFormat="1" applyFont="1" applyBorder="1" applyAlignment="1">
      <alignment horizontal="left"/>
    </xf>
    <xf numFmtId="0" fontId="19" fillId="0" borderId="52" xfId="0" applyFont="1" applyBorder="1"/>
    <xf numFmtId="0" fontId="7" fillId="0" borderId="56" xfId="0" applyFont="1" applyBorder="1"/>
    <xf numFmtId="0" fontId="19" fillId="0" borderId="90" xfId="0" applyFont="1" applyBorder="1"/>
    <xf numFmtId="0" fontId="100" fillId="0" borderId="24" xfId="0" applyFont="1" applyFill="1" applyBorder="1" applyAlignment="1">
      <alignment horizontal="center"/>
    </xf>
    <xf numFmtId="0" fontId="104" fillId="0" borderId="94" xfId="0" applyFont="1" applyFill="1" applyBorder="1" applyAlignment="1">
      <alignment horizontal="center"/>
    </xf>
    <xf numFmtId="165" fontId="100" fillId="0" borderId="94" xfId="0" applyNumberFormat="1" applyFont="1" applyFill="1" applyBorder="1" applyAlignment="1">
      <alignment horizontal="center"/>
    </xf>
    <xf numFmtId="0" fontId="100" fillId="0" borderId="27" xfId="0" applyFont="1" applyBorder="1" applyAlignment="1">
      <alignment horizontal="center"/>
    </xf>
    <xf numFmtId="0" fontId="100" fillId="0" borderId="61" xfId="0" applyFont="1" applyFill="1" applyBorder="1" applyAlignment="1">
      <alignment horizontal="center"/>
    </xf>
    <xf numFmtId="0" fontId="101" fillId="0" borderId="78" xfId="0" applyFont="1" applyFill="1" applyBorder="1" applyAlignment="1">
      <alignment horizontal="center"/>
    </xf>
    <xf numFmtId="0" fontId="19" fillId="0" borderId="52" xfId="0" applyFont="1" applyFill="1" applyBorder="1"/>
    <xf numFmtId="0" fontId="19" fillId="0" borderId="59" xfId="0" applyFont="1" applyFill="1" applyBorder="1" applyAlignment="1">
      <alignment horizontal="center"/>
    </xf>
    <xf numFmtId="0" fontId="69" fillId="0" borderId="60" xfId="0" applyFont="1" applyFill="1" applyBorder="1" applyAlignment="1">
      <alignment horizontal="center"/>
    </xf>
    <xf numFmtId="0" fontId="69" fillId="0" borderId="7" xfId="0" applyFont="1" applyBorder="1" applyAlignment="1">
      <alignment horizontal="left"/>
    </xf>
    <xf numFmtId="0" fontId="43" fillId="0" borderId="35" xfId="0" applyFont="1" applyFill="1" applyBorder="1"/>
    <xf numFmtId="0" fontId="41" fillId="0" borderId="77" xfId="0" applyFont="1" applyBorder="1"/>
    <xf numFmtId="0" fontId="0" fillId="0" borderId="93" xfId="0" applyBorder="1" applyAlignment="1">
      <alignment horizontal="center"/>
    </xf>
    <xf numFmtId="2" fontId="102" fillId="0" borderId="93" xfId="0" applyNumberFormat="1" applyFont="1" applyFill="1" applyBorder="1" applyAlignment="1">
      <alignment horizontal="center"/>
    </xf>
    <xf numFmtId="166" fontId="14" fillId="0" borderId="82" xfId="0" applyNumberFormat="1" applyFont="1" applyBorder="1" applyAlignment="1">
      <alignment horizontal="left"/>
    </xf>
    <xf numFmtId="0" fontId="10" fillId="0" borderId="18" xfId="0" applyFont="1" applyBorder="1"/>
    <xf numFmtId="0" fontId="10" fillId="0" borderId="42" xfId="0" applyFont="1" applyBorder="1"/>
    <xf numFmtId="170" fontId="0" fillId="0" borderId="26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0" fontId="41" fillId="0" borderId="59" xfId="0" applyFont="1" applyBorder="1"/>
    <xf numFmtId="0" fontId="71" fillId="0" borderId="95" xfId="0" applyFont="1" applyFill="1" applyBorder="1" applyAlignment="1">
      <alignment horizontal="left"/>
    </xf>
    <xf numFmtId="166" fontId="14" fillId="0" borderId="23" xfId="0" applyNumberFormat="1" applyFont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100" fillId="0" borderId="24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47" fillId="0" borderId="25" xfId="0" applyFont="1" applyBorder="1"/>
    <xf numFmtId="0" fontId="69" fillId="0" borderId="0" xfId="0" applyFont="1" applyAlignment="1">
      <alignment horizontal="left"/>
    </xf>
    <xf numFmtId="0" fontId="48" fillId="6" borderId="77" xfId="0" applyFont="1" applyFill="1" applyBorder="1"/>
    <xf numFmtId="0" fontId="24" fillId="6" borderId="77" xfId="0" applyFont="1" applyFill="1" applyBorder="1" applyAlignment="1">
      <alignment horizontal="center"/>
    </xf>
    <xf numFmtId="2" fontId="44" fillId="0" borderId="93" xfId="0" applyNumberFormat="1" applyFont="1" applyBorder="1" applyAlignment="1">
      <alignment horizontal="center"/>
    </xf>
    <xf numFmtId="2" fontId="0" fillId="0" borderId="0" xfId="0" applyNumberFormat="1" applyBorder="1"/>
    <xf numFmtId="0" fontId="101" fillId="0" borderId="93" xfId="0" applyFont="1" applyFill="1" applyBorder="1" applyAlignment="1">
      <alignment horizontal="center"/>
    </xf>
    <xf numFmtId="0" fontId="69" fillId="0" borderId="93" xfId="0" applyFont="1" applyFill="1" applyBorder="1" applyAlignment="1">
      <alignment horizontal="left"/>
    </xf>
    <xf numFmtId="0" fontId="43" fillId="0" borderId="90" xfId="0" applyFont="1" applyFill="1" applyBorder="1"/>
    <xf numFmtId="0" fontId="10" fillId="0" borderId="22" xfId="0" applyFont="1" applyBorder="1"/>
    <xf numFmtId="2" fontId="15" fillId="0" borderId="0" xfId="0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2" fillId="0" borderId="100" xfId="0" applyFont="1" applyBorder="1" applyAlignment="1">
      <alignment horizontal="left"/>
    </xf>
    <xf numFmtId="0" fontId="46" fillId="0" borderId="5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2" fillId="0" borderId="85" xfId="0" applyFont="1" applyBorder="1" applyAlignment="1">
      <alignment horizontal="left"/>
    </xf>
    <xf numFmtId="1" fontId="33" fillId="0" borderId="24" xfId="0" applyNumberFormat="1" applyFont="1" applyBorder="1" applyAlignment="1">
      <alignment horizontal="center"/>
    </xf>
    <xf numFmtId="166" fontId="33" fillId="3" borderId="52" xfId="0" applyNumberFormat="1" applyFont="1" applyFill="1" applyBorder="1" applyAlignment="1">
      <alignment horizontal="center"/>
    </xf>
    <xf numFmtId="166" fontId="33" fillId="3" borderId="49" xfId="0" applyNumberFormat="1" applyFont="1" applyFill="1" applyBorder="1" applyAlignment="1">
      <alignment horizontal="center"/>
    </xf>
    <xf numFmtId="166" fontId="14" fillId="0" borderId="59" xfId="0" applyNumberFormat="1" applyFont="1" applyBorder="1" applyAlignment="1">
      <alignment horizontal="center"/>
    </xf>
    <xf numFmtId="0" fontId="18" fillId="2" borderId="34" xfId="0" applyFont="1" applyFill="1" applyBorder="1" applyAlignment="1">
      <alignment horizontal="left"/>
    </xf>
    <xf numFmtId="1" fontId="32" fillId="0" borderId="38" xfId="0" applyNumberFormat="1" applyFont="1" applyBorder="1" applyAlignment="1">
      <alignment horizontal="center"/>
    </xf>
    <xf numFmtId="0" fontId="63" fillId="0" borderId="92" xfId="0" applyFont="1" applyFill="1" applyBorder="1"/>
    <xf numFmtId="0" fontId="63" fillId="0" borderId="57" xfId="0" applyFont="1" applyFill="1" applyBorder="1"/>
    <xf numFmtId="166" fontId="17" fillId="0" borderId="94" xfId="0" applyNumberFormat="1" applyFont="1" applyBorder="1" applyAlignment="1">
      <alignment horizontal="center"/>
    </xf>
    <xf numFmtId="1" fontId="32" fillId="0" borderId="70" xfId="0" applyNumberFormat="1" applyFont="1" applyBorder="1" applyAlignment="1">
      <alignment horizontal="center"/>
    </xf>
    <xf numFmtId="2" fontId="54" fillId="3" borderId="58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51" fillId="0" borderId="10" xfId="0" applyFont="1" applyBorder="1"/>
    <xf numFmtId="0" fontId="19" fillId="0" borderId="0" xfId="0" applyFont="1" applyFill="1"/>
    <xf numFmtId="0" fontId="4" fillId="0" borderId="81" xfId="0" applyFont="1" applyFill="1" applyBorder="1"/>
    <xf numFmtId="0" fontId="59" fillId="0" borderId="68" xfId="0" applyFont="1" applyFill="1" applyBorder="1"/>
    <xf numFmtId="2" fontId="16" fillId="0" borderId="83" xfId="0" applyNumberFormat="1" applyFont="1" applyFill="1" applyBorder="1" applyAlignment="1">
      <alignment horizontal="center"/>
    </xf>
    <xf numFmtId="165" fontId="32" fillId="0" borderId="64" xfId="0" applyNumberFormat="1" applyFont="1" applyBorder="1" applyAlignment="1">
      <alignment horizontal="center"/>
    </xf>
    <xf numFmtId="165" fontId="32" fillId="0" borderId="79" xfId="0" applyNumberFormat="1" applyFont="1" applyBorder="1" applyAlignment="1">
      <alignment horizontal="center"/>
    </xf>
    <xf numFmtId="1" fontId="32" fillId="0" borderId="79" xfId="0" applyNumberFormat="1" applyFont="1" applyBorder="1" applyAlignment="1">
      <alignment horizontal="center"/>
    </xf>
    <xf numFmtId="1" fontId="32" fillId="0" borderId="80" xfId="0" applyNumberFormat="1" applyFont="1" applyBorder="1" applyAlignment="1">
      <alignment horizontal="center"/>
    </xf>
    <xf numFmtId="2" fontId="36" fillId="10" borderId="68" xfId="0" applyNumberFormat="1" applyFont="1" applyFill="1" applyBorder="1" applyAlignment="1">
      <alignment horizontal="center"/>
    </xf>
    <xf numFmtId="2" fontId="36" fillId="10" borderId="93" xfId="0" applyNumberFormat="1" applyFont="1" applyFill="1" applyBorder="1" applyAlignment="1">
      <alignment horizontal="center"/>
    </xf>
    <xf numFmtId="1" fontId="33" fillId="0" borderId="7" xfId="0" applyNumberFormat="1" applyFont="1" applyBorder="1" applyAlignment="1">
      <alignment horizontal="center"/>
    </xf>
    <xf numFmtId="0" fontId="34" fillId="0" borderId="71" xfId="0" applyFont="1" applyBorder="1" applyAlignment="1">
      <alignment horizontal="right"/>
    </xf>
    <xf numFmtId="2" fontId="36" fillId="10" borderId="71" xfId="0" applyNumberFormat="1" applyFont="1" applyFill="1" applyBorder="1" applyAlignment="1">
      <alignment horizontal="center"/>
    </xf>
    <xf numFmtId="1" fontId="32" fillId="0" borderId="62" xfId="0" applyNumberFormat="1" applyFont="1" applyBorder="1" applyAlignment="1">
      <alignment horizontal="center"/>
    </xf>
    <xf numFmtId="2" fontId="54" fillId="3" borderId="60" xfId="0" applyNumberFormat="1" applyFont="1" applyFill="1" applyBorder="1" applyAlignment="1">
      <alignment horizontal="center"/>
    </xf>
    <xf numFmtId="166" fontId="17" fillId="0" borderId="71" xfId="0" applyNumberFormat="1" applyFont="1" applyFill="1" applyBorder="1" applyAlignment="1">
      <alignment horizontal="center"/>
    </xf>
    <xf numFmtId="166" fontId="17" fillId="0" borderId="95" xfId="0" applyNumberFormat="1" applyFont="1" applyBorder="1" applyAlignment="1">
      <alignment horizontal="center"/>
    </xf>
    <xf numFmtId="166" fontId="17" fillId="0" borderId="62" xfId="0" applyNumberFormat="1" applyFont="1" applyBorder="1" applyAlignment="1">
      <alignment horizontal="center"/>
    </xf>
    <xf numFmtId="166" fontId="17" fillId="0" borderId="71" xfId="0" applyNumberFormat="1" applyFont="1" applyBorder="1" applyAlignment="1">
      <alignment horizontal="center"/>
    </xf>
    <xf numFmtId="166" fontId="17" fillId="0" borderId="95" xfId="0" applyNumberFormat="1" applyFont="1" applyFill="1" applyBorder="1" applyAlignment="1">
      <alignment horizontal="center"/>
    </xf>
    <xf numFmtId="166" fontId="17" fillId="0" borderId="62" xfId="0" applyNumberFormat="1" applyFont="1" applyFill="1" applyBorder="1" applyAlignment="1">
      <alignment horizontal="center"/>
    </xf>
    <xf numFmtId="166" fontId="17" fillId="0" borderId="60" xfId="0" applyNumberFormat="1" applyFont="1" applyBorder="1" applyAlignment="1">
      <alignment horizontal="center"/>
    </xf>
    <xf numFmtId="167" fontId="17" fillId="0" borderId="71" xfId="0" applyNumberFormat="1" applyFont="1" applyFill="1" applyBorder="1" applyAlignment="1">
      <alignment horizontal="center"/>
    </xf>
    <xf numFmtId="167" fontId="17" fillId="0" borderId="71" xfId="0" applyNumberFormat="1" applyFont="1" applyBorder="1" applyAlignment="1">
      <alignment horizontal="center"/>
    </xf>
    <xf numFmtId="167" fontId="17" fillId="0" borderId="60" xfId="0" applyNumberFormat="1" applyFont="1" applyBorder="1" applyAlignment="1">
      <alignment horizontal="center"/>
    </xf>
    <xf numFmtId="166" fontId="17" fillId="0" borderId="53" xfId="0" applyNumberFormat="1" applyFont="1" applyBorder="1" applyAlignment="1">
      <alignment horizontal="center"/>
    </xf>
    <xf numFmtId="1" fontId="32" fillId="0" borderId="71" xfId="0" applyNumberFormat="1" applyFont="1" applyBorder="1" applyAlignment="1">
      <alignment horizontal="center"/>
    </xf>
    <xf numFmtId="0" fontId="58" fillId="0" borderId="0" xfId="0" applyFont="1" applyFill="1" applyBorder="1"/>
    <xf numFmtId="0" fontId="57" fillId="0" borderId="0" xfId="0" applyFont="1" applyFill="1" applyBorder="1"/>
    <xf numFmtId="0" fontId="21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57" fillId="0" borderId="0" xfId="0" applyNumberFormat="1" applyFont="1" applyFill="1" applyBorder="1"/>
    <xf numFmtId="167" fontId="57" fillId="0" borderId="0" xfId="0" applyNumberFormat="1" applyFont="1" applyFill="1" applyBorder="1"/>
    <xf numFmtId="2" fontId="25" fillId="0" borderId="0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left"/>
    </xf>
    <xf numFmtId="0" fontId="39" fillId="0" borderId="62" xfId="0" applyFont="1" applyFill="1" applyBorder="1" applyAlignment="1">
      <alignment horizontal="center"/>
    </xf>
    <xf numFmtId="168" fontId="39" fillId="0" borderId="62" xfId="0" applyNumberFormat="1" applyFont="1" applyFill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1" fontId="7" fillId="0" borderId="94" xfId="0" applyNumberFormat="1" applyFont="1" applyBorder="1" applyAlignment="1">
      <alignment horizontal="center"/>
    </xf>
    <xf numFmtId="165" fontId="7" fillId="0" borderId="68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2" fontId="7" fillId="0" borderId="58" xfId="0" applyNumberFormat="1" applyFont="1" applyBorder="1" applyAlignment="1">
      <alignment horizontal="center"/>
    </xf>
    <xf numFmtId="1" fontId="7" fillId="0" borderId="6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97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0" fontId="55" fillId="0" borderId="80" xfId="0" applyFont="1" applyBorder="1" applyAlignment="1">
      <alignment horizontal="center"/>
    </xf>
    <xf numFmtId="0" fontId="2" fillId="0" borderId="41" xfId="0" applyFont="1" applyBorder="1"/>
    <xf numFmtId="0" fontId="55" fillId="0" borderId="3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98" fillId="0" borderId="0" xfId="0" applyFont="1" applyFill="1" applyBorder="1" applyAlignment="1">
      <alignment horizontal="left"/>
    </xf>
    <xf numFmtId="0" fontId="88" fillId="0" borderId="0" xfId="0" applyFont="1" applyFill="1" applyBorder="1"/>
    <xf numFmtId="0" fontId="44" fillId="0" borderId="0" xfId="0" applyFont="1" applyFill="1" applyBorder="1" applyAlignment="1">
      <alignment horizontal="right"/>
    </xf>
    <xf numFmtId="166" fontId="106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/>
    <xf numFmtId="165" fontId="16" fillId="0" borderId="0" xfId="0" applyNumberFormat="1" applyFont="1" applyFill="1" applyBorder="1"/>
    <xf numFmtId="167" fontId="19" fillId="0" borderId="0" xfId="0" applyNumberFormat="1" applyFont="1" applyFill="1"/>
    <xf numFmtId="166" fontId="57" fillId="0" borderId="0" xfId="0" applyNumberFormat="1" applyFont="1" applyFill="1" applyBorder="1"/>
    <xf numFmtId="2" fontId="21" fillId="0" borderId="0" xfId="0" applyNumberFormat="1" applyFont="1" applyFill="1" applyBorder="1"/>
    <xf numFmtId="2" fontId="112" fillId="0" borderId="0" xfId="0" applyNumberFormat="1" applyFont="1" applyFill="1" applyBorder="1"/>
    <xf numFmtId="166" fontId="112" fillId="0" borderId="0" xfId="0" applyNumberFormat="1" applyFont="1" applyFill="1" applyBorder="1"/>
    <xf numFmtId="166" fontId="7" fillId="0" borderId="94" xfId="0" applyNumberFormat="1" applyFont="1" applyBorder="1" applyAlignment="1">
      <alignment horizontal="center"/>
    </xf>
    <xf numFmtId="166" fontId="7" fillId="0" borderId="61" xfId="0" applyNumberFormat="1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5" fillId="0" borderId="79" xfId="0" applyFont="1" applyBorder="1" applyAlignment="1">
      <alignment horizontal="center"/>
    </xf>
    <xf numFmtId="0" fontId="39" fillId="0" borderId="79" xfId="0" applyFont="1" applyBorder="1" applyAlignment="1">
      <alignment horizontal="center"/>
    </xf>
    <xf numFmtId="0" fontId="39" fillId="0" borderId="79" xfId="0" applyFont="1" applyFill="1" applyBorder="1" applyAlignment="1">
      <alignment horizontal="center"/>
    </xf>
    <xf numFmtId="1" fontId="39" fillId="0" borderId="93" xfId="0" applyNumberFormat="1" applyFont="1" applyFill="1" applyBorder="1" applyAlignment="1">
      <alignment horizontal="center"/>
    </xf>
    <xf numFmtId="1" fontId="39" fillId="0" borderId="79" xfId="0" applyNumberFormat="1" applyFont="1" applyFill="1" applyBorder="1" applyAlignment="1">
      <alignment horizontal="center"/>
    </xf>
    <xf numFmtId="0" fontId="39" fillId="0" borderId="93" xfId="0" applyFont="1" applyFill="1" applyBorder="1" applyAlignment="1">
      <alignment horizontal="center"/>
    </xf>
    <xf numFmtId="2" fontId="39" fillId="0" borderId="93" xfId="0" applyNumberFormat="1" applyFont="1" applyFill="1" applyBorder="1" applyAlignment="1">
      <alignment horizontal="center"/>
    </xf>
    <xf numFmtId="165" fontId="39" fillId="0" borderId="93" xfId="0" applyNumberFormat="1" applyFont="1" applyFill="1" applyBorder="1" applyAlignment="1">
      <alignment horizontal="center"/>
    </xf>
    <xf numFmtId="166" fontId="39" fillId="0" borderId="79" xfId="0" applyNumberFormat="1" applyFont="1" applyFill="1" applyBorder="1" applyAlignment="1">
      <alignment horizontal="center"/>
    </xf>
    <xf numFmtId="166" fontId="39" fillId="0" borderId="93" xfId="0" applyNumberFormat="1" applyFont="1" applyFill="1" applyBorder="1" applyAlignment="1">
      <alignment horizontal="center"/>
    </xf>
    <xf numFmtId="167" fontId="39" fillId="0" borderId="79" xfId="0" applyNumberFormat="1" applyFont="1" applyFill="1" applyBorder="1" applyAlignment="1">
      <alignment horizontal="center"/>
    </xf>
    <xf numFmtId="2" fontId="2" fillId="0" borderId="93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4" fillId="0" borderId="52" xfId="0" applyFont="1" applyFill="1" applyBorder="1" applyAlignment="1">
      <alignment horizontal="left"/>
    </xf>
    <xf numFmtId="0" fontId="14" fillId="0" borderId="52" xfId="0" applyFont="1" applyFill="1" applyBorder="1" applyAlignment="1"/>
    <xf numFmtId="164" fontId="14" fillId="0" borderId="98" xfId="0" applyNumberFormat="1" applyFont="1" applyFill="1" applyBorder="1" applyAlignment="1">
      <alignment horizontal="left"/>
    </xf>
    <xf numFmtId="0" fontId="19" fillId="0" borderId="88" xfId="0" applyFont="1" applyBorder="1" applyAlignment="1">
      <alignment horizontal="left"/>
    </xf>
    <xf numFmtId="0" fontId="14" fillId="0" borderId="5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/>
    </xf>
    <xf numFmtId="0" fontId="0" fillId="0" borderId="72" xfId="0" applyFill="1" applyBorder="1" applyAlignment="1">
      <alignment horizontal="right"/>
    </xf>
    <xf numFmtId="0" fontId="0" fillId="0" borderId="72" xfId="0" applyFill="1" applyBorder="1" applyAlignment="1">
      <alignment horizontal="center"/>
    </xf>
    <xf numFmtId="0" fontId="63" fillId="0" borderId="9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64" fontId="14" fillId="0" borderId="52" xfId="0" applyNumberFormat="1" applyFont="1" applyBorder="1" applyAlignment="1">
      <alignment horizontal="center"/>
    </xf>
    <xf numFmtId="0" fontId="29" fillId="0" borderId="92" xfId="0" applyFont="1" applyBorder="1" applyAlignment="1">
      <alignment horizontal="center"/>
    </xf>
    <xf numFmtId="164" fontId="14" fillId="0" borderId="52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167" fontId="17" fillId="0" borderId="95" xfId="0" applyNumberFormat="1" applyFont="1" applyBorder="1" applyAlignment="1">
      <alignment horizontal="center"/>
    </xf>
    <xf numFmtId="167" fontId="17" fillId="0" borderId="62" xfId="0" applyNumberFormat="1" applyFont="1" applyBorder="1" applyAlignment="1">
      <alignment horizontal="center"/>
    </xf>
    <xf numFmtId="2" fontId="80" fillId="10" borderId="93" xfId="0" applyNumberFormat="1" applyFont="1" applyFill="1" applyBorder="1" applyAlignment="1">
      <alignment horizontal="center"/>
    </xf>
    <xf numFmtId="165" fontId="36" fillId="10" borderId="94" xfId="0" applyNumberFormat="1" applyFont="1" applyFill="1" applyBorder="1" applyAlignment="1">
      <alignment horizontal="center"/>
    </xf>
    <xf numFmtId="0" fontId="42" fillId="0" borderId="0" xfId="0" applyFont="1"/>
    <xf numFmtId="164" fontId="14" fillId="0" borderId="83" xfId="0" applyNumberFormat="1" applyFont="1" applyBorder="1" applyAlignment="1">
      <alignment horizontal="left"/>
    </xf>
    <xf numFmtId="0" fontId="29" fillId="0" borderId="79" xfId="0" applyFont="1" applyBorder="1" applyAlignment="1">
      <alignment horizontal="left"/>
    </xf>
    <xf numFmtId="0" fontId="0" fillId="0" borderId="57" xfId="0" applyBorder="1"/>
    <xf numFmtId="2" fontId="17" fillId="0" borderId="71" xfId="0" applyNumberFormat="1" applyFont="1" applyBorder="1" applyAlignment="1">
      <alignment horizontal="center"/>
    </xf>
    <xf numFmtId="0" fontId="19" fillId="0" borderId="4" xfId="0" applyFont="1" applyBorder="1"/>
    <xf numFmtId="0" fontId="46" fillId="0" borderId="2" xfId="0" applyFont="1" applyBorder="1"/>
    <xf numFmtId="0" fontId="19" fillId="0" borderId="15" xfId="0" applyFont="1" applyBorder="1"/>
    <xf numFmtId="2" fontId="19" fillId="0" borderId="82" xfId="0" applyNumberFormat="1" applyFont="1" applyBorder="1" applyAlignment="1">
      <alignment horizontal="left"/>
    </xf>
    <xf numFmtId="2" fontId="69" fillId="0" borderId="17" xfId="0" applyNumberFormat="1" applyFont="1" applyBorder="1" applyAlignment="1">
      <alignment horizontal="left"/>
    </xf>
    <xf numFmtId="0" fontId="50" fillId="0" borderId="77" xfId="0" applyFont="1" applyBorder="1" applyAlignment="1">
      <alignment horizontal="left"/>
    </xf>
    <xf numFmtId="0" fontId="76" fillId="0" borderId="78" xfId="0" applyFont="1" applyBorder="1" applyAlignment="1">
      <alignment horizontal="left"/>
    </xf>
    <xf numFmtId="0" fontId="14" fillId="0" borderId="22" xfId="0" applyFont="1" applyBorder="1"/>
    <xf numFmtId="0" fontId="74" fillId="0" borderId="71" xfId="0" applyFont="1" applyBorder="1" applyAlignment="1">
      <alignment horizontal="left"/>
    </xf>
    <xf numFmtId="0" fontId="47" fillId="0" borderId="59" xfId="0" applyFont="1" applyBorder="1" applyAlignment="1">
      <alignment horizontal="left"/>
    </xf>
    <xf numFmtId="2" fontId="17" fillId="0" borderId="95" xfId="0" applyNumberFormat="1" applyFont="1" applyBorder="1" applyAlignment="1">
      <alignment horizontal="center"/>
    </xf>
    <xf numFmtId="1" fontId="32" fillId="0" borderId="54" xfId="0" applyNumberFormat="1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2" fontId="17" fillId="0" borderId="53" xfId="0" applyNumberFormat="1" applyFont="1" applyFill="1" applyBorder="1" applyAlignment="1">
      <alignment horizontal="center"/>
    </xf>
    <xf numFmtId="2" fontId="17" fillId="0" borderId="71" xfId="0" applyNumberFormat="1" applyFont="1" applyFill="1" applyBorder="1" applyAlignment="1">
      <alignment horizontal="center"/>
    </xf>
    <xf numFmtId="0" fontId="28" fillId="0" borderId="0" xfId="0" applyFont="1" applyBorder="1"/>
    <xf numFmtId="170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/>
    <xf numFmtId="2" fontId="15" fillId="3" borderId="0" xfId="0" applyNumberFormat="1" applyFont="1" applyFill="1" applyBorder="1" applyAlignment="1">
      <alignment horizontal="center"/>
    </xf>
    <xf numFmtId="0" fontId="37" fillId="3" borderId="0" xfId="0" applyFont="1" applyFill="1" applyBorder="1" applyAlignment="1">
      <alignment horizontal="right"/>
    </xf>
    <xf numFmtId="2" fontId="54" fillId="3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left"/>
    </xf>
    <xf numFmtId="166" fontId="48" fillId="0" borderId="0" xfId="0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view="pageBreakPreview" zoomScale="80" zoomScaleSheetLayoutView="80" workbookViewId="0">
      <selection activeCell="F14" sqref="F14"/>
    </sheetView>
  </sheetViews>
  <sheetFormatPr defaultRowHeight="14.4"/>
  <cols>
    <col min="1" max="1" width="1.5546875" customWidth="1"/>
    <col min="2" max="2" width="9.109375" customWidth="1"/>
    <col min="3" max="3" width="31.5546875" customWidth="1"/>
    <col min="4" max="4" width="8.5546875" style="1" customWidth="1"/>
    <col min="5" max="5" width="7.88671875" style="1" customWidth="1"/>
    <col min="6" max="6" width="6.88671875" style="1" customWidth="1"/>
    <col min="7" max="7" width="8.5546875" style="1" customWidth="1"/>
    <col min="8" max="8" width="10.44140625" style="1" customWidth="1"/>
    <col min="9" max="9" width="8.5546875" style="1" customWidth="1"/>
    <col min="10" max="10" width="7.6640625" style="1" customWidth="1"/>
  </cols>
  <sheetData>
    <row r="1" spans="2:10" ht="7.5" customHeight="1"/>
    <row r="3" spans="2:10">
      <c r="C3" s="5" t="s">
        <v>172</v>
      </c>
      <c r="E3"/>
      <c r="F3"/>
      <c r="G3" s="2" t="s">
        <v>502</v>
      </c>
      <c r="J3"/>
    </row>
    <row r="4" spans="2:10">
      <c r="C4" s="1"/>
      <c r="E4"/>
      <c r="F4" s="1" t="s">
        <v>503</v>
      </c>
      <c r="G4"/>
      <c r="J4"/>
    </row>
    <row r="5" spans="2:10">
      <c r="C5" s="1"/>
      <c r="E5"/>
      <c r="F5"/>
      <c r="G5"/>
      <c r="H5"/>
      <c r="I5"/>
      <c r="J5"/>
    </row>
    <row r="6" spans="2:10">
      <c r="C6" s="1"/>
      <c r="E6"/>
      <c r="F6"/>
      <c r="G6"/>
      <c r="I6" s="9"/>
    </row>
    <row r="7" spans="2:10">
      <c r="C7" s="1"/>
      <c r="E7" s="10"/>
      <c r="F7"/>
      <c r="G7"/>
      <c r="H7"/>
      <c r="I7"/>
      <c r="J7"/>
    </row>
    <row r="8" spans="2:10">
      <c r="C8" s="1"/>
      <c r="I8" s="2"/>
      <c r="J8" s="2"/>
    </row>
    <row r="9" spans="2:10">
      <c r="C9" s="1"/>
      <c r="E9"/>
      <c r="F9"/>
      <c r="G9"/>
      <c r="H9"/>
      <c r="I9" s="2"/>
      <c r="J9" s="2"/>
    </row>
    <row r="10" spans="2:10">
      <c r="C10" s="1"/>
      <c r="I10"/>
      <c r="J10"/>
    </row>
    <row r="11" spans="2:10">
      <c r="B11" s="1212"/>
      <c r="C11" s="1212"/>
      <c r="F11" s="1212"/>
      <c r="G11" s="1212"/>
      <c r="H11" s="1212"/>
      <c r="I11" t="s">
        <v>504</v>
      </c>
    </row>
    <row r="12" spans="2:10">
      <c r="D12"/>
      <c r="E12"/>
      <c r="F12"/>
      <c r="G12"/>
      <c r="H12"/>
      <c r="I12"/>
      <c r="J12"/>
    </row>
    <row r="13" spans="2:10" ht="14.25" customHeight="1">
      <c r="D13"/>
      <c r="E13"/>
      <c r="F13"/>
      <c r="G13"/>
      <c r="H13" s="2"/>
      <c r="I13"/>
      <c r="J13" s="408"/>
    </row>
    <row r="14" spans="2:10">
      <c r="D14"/>
      <c r="E14"/>
      <c r="F14"/>
      <c r="G14" s="1208"/>
      <c r="H14" s="1208"/>
      <c r="I14" s="1208"/>
      <c r="J14" s="1208"/>
    </row>
    <row r="15" spans="2:10" ht="16.5" customHeight="1">
      <c r="B15" s="78"/>
      <c r="C15" s="588"/>
      <c r="D15"/>
      <c r="E15"/>
      <c r="F15"/>
      <c r="G15"/>
      <c r="H15"/>
      <c r="I15"/>
      <c r="J15" s="408"/>
    </row>
    <row r="16" spans="2:10" ht="14.25" customHeight="1">
      <c r="B16" s="78"/>
      <c r="C16" s="588"/>
      <c r="D16" s="2"/>
      <c r="E16" s="1208"/>
      <c r="F16" s="5"/>
      <c r="G16" s="5"/>
      <c r="H16" s="7"/>
      <c r="I16"/>
      <c r="J16" s="588"/>
    </row>
    <row r="17" spans="2:10">
      <c r="B17" s="78"/>
      <c r="C17" s="928"/>
      <c r="D17" s="2"/>
      <c r="E17" s="2"/>
      <c r="F17" s="7"/>
      <c r="G17"/>
      <c r="H17" s="7"/>
      <c r="I17"/>
      <c r="J17" s="588"/>
    </row>
    <row r="18" spans="2:10">
      <c r="B18" s="78"/>
      <c r="C18" s="588"/>
      <c r="D18" s="9" t="s">
        <v>505</v>
      </c>
      <c r="F18" s="1208"/>
      <c r="H18"/>
      <c r="I18" s="17"/>
      <c r="J18" s="17"/>
    </row>
    <row r="19" spans="2:10" ht="15.75" customHeight="1">
      <c r="B19" s="78"/>
      <c r="C19" s="588"/>
      <c r="D19"/>
      <c r="E19" s="928"/>
      <c r="F19"/>
      <c r="G19" s="1208"/>
      <c r="H19" s="1208"/>
      <c r="I19" s="1208"/>
      <c r="J19" s="1208"/>
    </row>
    <row r="20" spans="2:10" ht="15.75" customHeight="1">
      <c r="C20" s="763" t="s">
        <v>506</v>
      </c>
      <c r="D20" s="588"/>
      <c r="E20" s="2"/>
      <c r="F20" s="5"/>
      <c r="G20" s="5"/>
      <c r="H20" s="136"/>
      <c r="J20" s="926"/>
    </row>
    <row r="21" spans="2:10" ht="18" customHeight="1">
      <c r="B21" s="1239"/>
      <c r="C21" s="78"/>
      <c r="D21" s="588"/>
      <c r="E21"/>
      <c r="F21"/>
      <c r="G21" s="7"/>
      <c r="H21" s="7"/>
      <c r="I21"/>
      <c r="J21" s="926"/>
    </row>
    <row r="22" spans="2:10" ht="13.5" customHeight="1">
      <c r="B22" s="143"/>
    </row>
    <row r="23" spans="2:10" ht="17.25" customHeight="1">
      <c r="B23" s="1240"/>
    </row>
    <row r="24" spans="2:10" ht="12.75" customHeight="1">
      <c r="C24" s="16" t="s">
        <v>561</v>
      </c>
      <c r="E24"/>
      <c r="G24" s="7"/>
      <c r="H24" s="2"/>
      <c r="I24"/>
      <c r="J24" s="926"/>
    </row>
    <row r="25" spans="2:10" ht="15.75" customHeight="1">
      <c r="B25" s="928"/>
      <c r="C25" s="385"/>
      <c r="D25" s="385"/>
      <c r="E25" s="926"/>
      <c r="F25" s="926"/>
      <c r="G25" s="926"/>
      <c r="H25" s="928"/>
      <c r="I25" s="78"/>
      <c r="J25" s="926"/>
    </row>
    <row r="26" spans="2:10" ht="12" customHeight="1">
      <c r="B26" s="1241"/>
      <c r="C26" s="385"/>
      <c r="D26"/>
      <c r="E26"/>
      <c r="F26"/>
      <c r="G26"/>
      <c r="H26" s="1241"/>
      <c r="I26" s="78"/>
      <c r="J26" s="926"/>
    </row>
    <row r="27" spans="2:10" ht="15.75" customHeight="1">
      <c r="C27" s="78"/>
      <c r="D27" s="136" t="s">
        <v>507</v>
      </c>
      <c r="F27"/>
      <c r="H27"/>
      <c r="I27" s="9" t="s">
        <v>508</v>
      </c>
    </row>
    <row r="28" spans="2:10" ht="15.75" customHeight="1">
      <c r="C28" s="78"/>
      <c r="D28" s="588"/>
      <c r="E28"/>
      <c r="F28"/>
      <c r="G28"/>
      <c r="H28"/>
      <c r="I28"/>
      <c r="J28"/>
    </row>
    <row r="29" spans="2:10" ht="13.5" customHeight="1">
      <c r="C29" s="76"/>
      <c r="D29"/>
      <c r="E29"/>
      <c r="F29"/>
      <c r="G29"/>
      <c r="H29"/>
      <c r="I29"/>
      <c r="J29" s="588"/>
    </row>
    <row r="30" spans="2:10" ht="15.75" customHeight="1">
      <c r="D30"/>
      <c r="E30"/>
      <c r="F30" s="19"/>
      <c r="G30" s="1242"/>
      <c r="H30"/>
      <c r="I30" s="19"/>
      <c r="J30" s="19"/>
    </row>
    <row r="31" spans="2:10" ht="12.75" customHeight="1">
      <c r="C31" s="1243" t="s">
        <v>562</v>
      </c>
      <c r="E31"/>
      <c r="G31"/>
      <c r="H31"/>
      <c r="I31"/>
      <c r="J31"/>
    </row>
    <row r="32" spans="2:10" ht="15.75" customHeight="1">
      <c r="D32"/>
      <c r="E32"/>
      <c r="F32"/>
      <c r="G32"/>
      <c r="H32"/>
      <c r="I32"/>
      <c r="J32"/>
    </row>
    <row r="33" spans="2:10" ht="14.25" customHeight="1">
      <c r="D33"/>
      <c r="E33"/>
      <c r="F33"/>
      <c r="G33"/>
      <c r="H33"/>
      <c r="I33"/>
      <c r="J33"/>
    </row>
    <row r="34" spans="2:10" ht="22.5" customHeight="1">
      <c r="B34" s="1244"/>
      <c r="C34" s="1245"/>
      <c r="D34" s="1246"/>
      <c r="E34" s="1056"/>
      <c r="F34" s="40"/>
      <c r="G34" s="40"/>
      <c r="H34" s="40"/>
      <c r="I34" s="40"/>
      <c r="J34" s="40"/>
    </row>
    <row r="35" spans="2:10" ht="20.25" customHeight="1">
      <c r="B35" s="21"/>
      <c r="C35" s="21"/>
      <c r="D35" s="21"/>
      <c r="E35" s="1247"/>
      <c r="F35" s="21"/>
      <c r="G35" s="21"/>
      <c r="H35" s="21"/>
      <c r="I35" s="21"/>
      <c r="J35" s="21"/>
    </row>
    <row r="36" spans="2:10" ht="13.5" customHeight="1">
      <c r="B36" s="1248"/>
      <c r="C36" s="1248"/>
      <c r="D36" s="1249"/>
      <c r="E36" s="1250"/>
      <c r="F36" s="1248"/>
      <c r="G36" s="1251"/>
      <c r="H36" s="1251"/>
      <c r="I36" s="1251"/>
      <c r="J36" s="1251"/>
    </row>
    <row r="37" spans="2:10" ht="13.5" customHeight="1">
      <c r="B37" s="1252"/>
      <c r="C37" s="1252"/>
      <c r="D37" s="1252"/>
      <c r="E37" s="1253"/>
      <c r="F37" s="1252"/>
      <c r="G37" s="1252"/>
      <c r="H37" s="1254"/>
      <c r="I37" s="1252"/>
      <c r="J37" s="1254"/>
    </row>
    <row r="38" spans="2:10" ht="14.25" customHeight="1">
      <c r="D38"/>
      <c r="E38"/>
      <c r="F38"/>
      <c r="G38"/>
      <c r="H38"/>
      <c r="I38"/>
      <c r="J38"/>
    </row>
    <row r="39" spans="2:10" ht="15.75" customHeight="1">
      <c r="D39"/>
      <c r="E39"/>
      <c r="F39"/>
      <c r="G39"/>
      <c r="H39"/>
      <c r="I39"/>
      <c r="J39"/>
    </row>
    <row r="40" spans="2:10" ht="15.75" customHeight="1">
      <c r="D40"/>
      <c r="E40" s="314"/>
      <c r="F40"/>
      <c r="G40"/>
      <c r="H40"/>
      <c r="I40"/>
      <c r="J40"/>
    </row>
    <row r="41" spans="2:10" ht="15" customHeight="1">
      <c r="B41" s="1255"/>
      <c r="D41"/>
      <c r="E41"/>
      <c r="F41"/>
      <c r="G41"/>
      <c r="H41"/>
      <c r="I41"/>
      <c r="J41"/>
    </row>
    <row r="42" spans="2:10" ht="15" customHeight="1">
      <c r="D42" s="1256"/>
      <c r="E42"/>
      <c r="F42"/>
      <c r="G42"/>
      <c r="H42"/>
      <c r="I42"/>
      <c r="J42"/>
    </row>
    <row r="43" spans="2:10" ht="15.75" customHeight="1">
      <c r="B43" s="1257"/>
      <c r="C43" s="78"/>
      <c r="D43" s="588"/>
      <c r="E43"/>
      <c r="F43"/>
      <c r="G43" s="588"/>
      <c r="H43" s="588"/>
      <c r="I43" s="588"/>
      <c r="J43" s="588"/>
    </row>
    <row r="44" spans="2:10" ht="13.5" customHeight="1">
      <c r="B44" s="928"/>
      <c r="C44" s="78"/>
      <c r="D44" s="588"/>
      <c r="E44"/>
      <c r="F44"/>
      <c r="G44" s="588"/>
      <c r="H44" s="588"/>
      <c r="I44" s="588"/>
      <c r="J44" s="588"/>
    </row>
    <row r="45" spans="2:10" ht="15" customHeight="1">
      <c r="B45" s="928"/>
      <c r="C45" t="s">
        <v>509</v>
      </c>
      <c r="D45"/>
      <c r="E45"/>
      <c r="F45"/>
      <c r="G45" t="s">
        <v>202</v>
      </c>
      <c r="H45"/>
      <c r="I45"/>
    </row>
    <row r="46" spans="2:10" ht="12.75" customHeight="1"/>
    <row r="47" spans="2:10" ht="15" customHeight="1">
      <c r="E47" t="s">
        <v>510</v>
      </c>
    </row>
    <row r="48" spans="2:10" ht="15.75" customHeight="1"/>
    <row r="49" spans="1:10" ht="13.5" customHeight="1"/>
    <row r="50" spans="1:10" ht="13.5" customHeight="1"/>
    <row r="51" spans="1:10" ht="15.75" customHeight="1"/>
    <row r="52" spans="1:10" ht="15.75" customHeight="1">
      <c r="B52" s="1879" t="s">
        <v>705</v>
      </c>
      <c r="C52" s="1879"/>
      <c r="D52" s="1879"/>
      <c r="E52" s="1879"/>
      <c r="F52" s="1879"/>
      <c r="G52" s="1879"/>
      <c r="H52" s="1879"/>
      <c r="I52" s="1879"/>
      <c r="J52" s="1879"/>
    </row>
    <row r="53" spans="1:10" ht="18.75" customHeight="1"/>
    <row r="54" spans="1:10" ht="15.75" customHeight="1"/>
    <row r="55" spans="1:10" ht="17.25" customHeight="1">
      <c r="C55" s="9" t="s">
        <v>511</v>
      </c>
    </row>
    <row r="56" spans="1:10" ht="15.75" customHeight="1">
      <c r="C56" s="1258" t="s">
        <v>512</v>
      </c>
      <c r="D56"/>
      <c r="E56"/>
      <c r="F56"/>
      <c r="H56"/>
      <c r="J56" s="23">
        <v>0.25</v>
      </c>
    </row>
    <row r="57" spans="1:10" ht="18" customHeight="1">
      <c r="C57" s="16" t="s">
        <v>513</v>
      </c>
      <c r="D57"/>
      <c r="E57"/>
      <c r="F57" s="16"/>
      <c r="G57" s="16"/>
      <c r="H57" s="17"/>
      <c r="I57" s="17"/>
      <c r="J57" s="17"/>
    </row>
    <row r="58" spans="1:10" ht="16.5" customHeight="1">
      <c r="B58" s="16"/>
      <c r="D58" s="925" t="s">
        <v>514</v>
      </c>
      <c r="E58"/>
      <c r="F58"/>
      <c r="G58"/>
      <c r="H58"/>
      <c r="I58"/>
      <c r="J58"/>
    </row>
    <row r="59" spans="1:10" ht="15" customHeight="1" thickBot="1">
      <c r="B59" s="19" t="s">
        <v>560</v>
      </c>
      <c r="C59" s="17"/>
      <c r="D59"/>
      <c r="F59" s="19" t="s">
        <v>0</v>
      </c>
      <c r="H59" s="19" t="s">
        <v>515</v>
      </c>
      <c r="I59" s="17"/>
    </row>
    <row r="60" spans="1:10" ht="20.25" customHeight="1" thickBot="1">
      <c r="A60" s="61"/>
      <c r="B60" s="1259" t="s">
        <v>516</v>
      </c>
      <c r="C60" s="102"/>
      <c r="D60" s="1260" t="s">
        <v>517</v>
      </c>
      <c r="E60" s="568" t="s">
        <v>518</v>
      </c>
      <c r="F60" s="568"/>
      <c r="G60" s="568"/>
      <c r="H60" s="1261" t="s">
        <v>519</v>
      </c>
      <c r="I60" s="1262" t="s">
        <v>520</v>
      </c>
      <c r="J60" s="1263" t="s">
        <v>521</v>
      </c>
    </row>
    <row r="61" spans="1:10" ht="18" customHeight="1">
      <c r="B61" s="1264" t="s">
        <v>522</v>
      </c>
      <c r="C61" s="1265" t="s">
        <v>523</v>
      </c>
      <c r="D61" s="1266" t="s">
        <v>524</v>
      </c>
      <c r="E61" s="1267" t="s">
        <v>525</v>
      </c>
      <c r="F61" s="1267" t="s">
        <v>74</v>
      </c>
      <c r="G61" s="1267" t="s">
        <v>75</v>
      </c>
      <c r="H61" s="1268" t="s">
        <v>526</v>
      </c>
      <c r="I61" s="1269" t="s">
        <v>527</v>
      </c>
      <c r="J61" s="1270" t="s">
        <v>528</v>
      </c>
    </row>
    <row r="62" spans="1:10" ht="15.75" customHeight="1" thickBot="1">
      <c r="B62" s="1395"/>
      <c r="C62" s="1271"/>
      <c r="D62" s="1272"/>
      <c r="E62" s="1273" t="s">
        <v>6</v>
      </c>
      <c r="F62" s="1273" t="s">
        <v>7</v>
      </c>
      <c r="G62" s="1273" t="s">
        <v>8</v>
      </c>
      <c r="H62" s="1273" t="s">
        <v>529</v>
      </c>
      <c r="I62" s="1274" t="s">
        <v>530</v>
      </c>
      <c r="J62" s="1275" t="s">
        <v>531</v>
      </c>
    </row>
    <row r="63" spans="1:10" ht="16.5" customHeight="1">
      <c r="B63" s="1263" t="s">
        <v>532</v>
      </c>
      <c r="C63" s="389" t="s">
        <v>699</v>
      </c>
      <c r="D63" s="621">
        <v>60</v>
      </c>
      <c r="E63" s="379">
        <v>0.42</v>
      </c>
      <c r="F63" s="698">
        <v>0.06</v>
      </c>
      <c r="G63" s="698">
        <v>1.1399999999999999</v>
      </c>
      <c r="H63" s="1860">
        <v>6.78</v>
      </c>
      <c r="I63" s="1326">
        <v>14</v>
      </c>
      <c r="J63" s="1406" t="s">
        <v>315</v>
      </c>
    </row>
    <row r="64" spans="1:10" ht="14.25" customHeight="1">
      <c r="B64" s="92"/>
      <c r="C64" s="577" t="s">
        <v>636</v>
      </c>
      <c r="D64" s="887" t="s">
        <v>600</v>
      </c>
      <c r="E64" s="1276">
        <v>5.117</v>
      </c>
      <c r="F64" s="1277">
        <v>6.2869999999999999</v>
      </c>
      <c r="G64" s="1392">
        <v>27.004000000000001</v>
      </c>
      <c r="H64" s="1762">
        <v>185.07</v>
      </c>
      <c r="I64" s="1278">
        <v>10</v>
      </c>
      <c r="J64" s="1279" t="s">
        <v>690</v>
      </c>
    </row>
    <row r="65" spans="2:10" ht="15" customHeight="1">
      <c r="B65" s="1280" t="s">
        <v>532</v>
      </c>
      <c r="C65" s="671"/>
      <c r="D65" s="672"/>
      <c r="E65" s="741">
        <v>0.84399999999999997</v>
      </c>
      <c r="F65" s="738">
        <v>1.2569999999999999</v>
      </c>
      <c r="G65" s="1281">
        <v>1.1850000000000001</v>
      </c>
      <c r="H65" s="1763">
        <v>19.428999999999998</v>
      </c>
      <c r="I65" s="1282"/>
      <c r="J65" s="1283"/>
    </row>
    <row r="66" spans="2:10" ht="13.5" customHeight="1">
      <c r="B66" s="1284" t="s">
        <v>533</v>
      </c>
      <c r="C66" s="137" t="s">
        <v>325</v>
      </c>
      <c r="D66" s="850" t="s">
        <v>563</v>
      </c>
      <c r="E66" s="743">
        <v>10.53</v>
      </c>
      <c r="F66" s="738">
        <v>14.01</v>
      </c>
      <c r="G66" s="738">
        <v>5.194</v>
      </c>
      <c r="H66" s="1763">
        <v>188.98599999999999</v>
      </c>
      <c r="I66" s="1282">
        <v>5</v>
      </c>
      <c r="J66" s="1285" t="s">
        <v>203</v>
      </c>
    </row>
    <row r="67" spans="2:10" ht="16.5" customHeight="1">
      <c r="B67" s="1286" t="s">
        <v>14</v>
      </c>
      <c r="C67" s="31" t="s">
        <v>691</v>
      </c>
      <c r="D67" s="621">
        <v>200</v>
      </c>
      <c r="E67" s="379">
        <v>0.63200000000000001</v>
      </c>
      <c r="F67" s="698">
        <v>0.27400000000000002</v>
      </c>
      <c r="G67" s="698">
        <v>28.64</v>
      </c>
      <c r="H67" s="1764">
        <v>119.554</v>
      </c>
      <c r="I67" s="1287">
        <v>23</v>
      </c>
      <c r="J67" s="1288" t="s">
        <v>15</v>
      </c>
    </row>
    <row r="68" spans="2:10">
      <c r="B68" s="1284" t="s">
        <v>534</v>
      </c>
      <c r="C68" s="389" t="s">
        <v>11</v>
      </c>
      <c r="D68" s="621">
        <v>50</v>
      </c>
      <c r="E68" s="379">
        <v>2.625</v>
      </c>
      <c r="F68" s="698">
        <v>0.35499999999999998</v>
      </c>
      <c r="G68" s="764">
        <v>20.396999999999998</v>
      </c>
      <c r="H68" s="1764">
        <v>95.283000000000001</v>
      </c>
      <c r="I68" s="1287">
        <v>20</v>
      </c>
      <c r="J68" s="1288" t="s">
        <v>10</v>
      </c>
    </row>
    <row r="69" spans="2:10" ht="16.5" customHeight="1" thickBot="1">
      <c r="B69" s="94"/>
      <c r="C69" s="1213" t="s">
        <v>535</v>
      </c>
      <c r="D69" s="1317">
        <v>30</v>
      </c>
      <c r="E69" s="379">
        <v>1.6950000000000001</v>
      </c>
      <c r="F69" s="698">
        <v>0.36</v>
      </c>
      <c r="G69" s="698">
        <v>12.56</v>
      </c>
      <c r="H69" s="1762">
        <v>60.26</v>
      </c>
      <c r="I69" s="1344">
        <v>19</v>
      </c>
      <c r="J69" s="1289" t="s">
        <v>10</v>
      </c>
    </row>
    <row r="70" spans="2:10" ht="16.5" customHeight="1" thickBot="1">
      <c r="B70" s="1400" t="s">
        <v>536</v>
      </c>
      <c r="C70" s="36"/>
      <c r="D70" s="1291"/>
      <c r="E70" s="309">
        <f>SUM(E63:E69)</f>
        <v>21.863000000000003</v>
      </c>
      <c r="F70" s="195">
        <f>SUM(F63:F69)</f>
        <v>22.602999999999998</v>
      </c>
      <c r="G70" s="310">
        <f>SUM(G63:G69)</f>
        <v>96.12</v>
      </c>
      <c r="H70" s="1292">
        <f>SUM(H63:H69)</f>
        <v>675.36199999999997</v>
      </c>
      <c r="I70" s="1293" t="s">
        <v>537</v>
      </c>
      <c r="J70" s="1294"/>
    </row>
    <row r="71" spans="2:10" ht="18" customHeight="1" thickBot="1">
      <c r="B71" s="1295" t="s">
        <v>13</v>
      </c>
      <c r="C71" s="28"/>
      <c r="D71" s="45"/>
      <c r="E71" s="332">
        <v>22.5</v>
      </c>
      <c r="F71" s="333">
        <v>23</v>
      </c>
      <c r="G71" s="333">
        <v>95.75</v>
      </c>
      <c r="H71" s="333">
        <v>680</v>
      </c>
      <c r="I71" s="1296" t="s">
        <v>538</v>
      </c>
      <c r="J71" s="1297">
        <f>D63+D67+D68+D69+150+30+105+15</f>
        <v>640</v>
      </c>
    </row>
    <row r="72" spans="2:10" ht="14.25" customHeight="1" thickBot="1"/>
    <row r="73" spans="2:10" ht="15.75" customHeight="1" thickBot="1">
      <c r="B73" s="1298" t="s">
        <v>516</v>
      </c>
      <c r="C73" s="102"/>
      <c r="D73" s="1299" t="s">
        <v>517</v>
      </c>
      <c r="E73" s="568" t="s">
        <v>518</v>
      </c>
      <c r="F73" s="568"/>
      <c r="G73" s="568"/>
      <c r="H73" s="1300" t="s">
        <v>519</v>
      </c>
      <c r="I73" s="1301" t="s">
        <v>520</v>
      </c>
      <c r="J73" s="1302" t="s">
        <v>521</v>
      </c>
    </row>
    <row r="74" spans="2:10" ht="14.25" customHeight="1">
      <c r="B74" s="1303" t="s">
        <v>522</v>
      </c>
      <c r="C74" s="1265" t="s">
        <v>523</v>
      </c>
      <c r="D74" s="1304" t="s">
        <v>524</v>
      </c>
      <c r="E74" s="1305" t="s">
        <v>525</v>
      </c>
      <c r="F74" s="1305" t="s">
        <v>74</v>
      </c>
      <c r="G74" s="1305" t="s">
        <v>75</v>
      </c>
      <c r="H74" s="1306" t="s">
        <v>526</v>
      </c>
      <c r="I74" s="1269" t="s">
        <v>527</v>
      </c>
      <c r="J74" s="1270" t="s">
        <v>528</v>
      </c>
    </row>
    <row r="75" spans="2:10" ht="15" thickBot="1">
      <c r="B75" s="1397"/>
      <c r="C75" s="1271"/>
      <c r="D75" s="1272"/>
      <c r="E75" s="1308" t="s">
        <v>6</v>
      </c>
      <c r="F75" s="1308" t="s">
        <v>7</v>
      </c>
      <c r="G75" s="1308" t="s">
        <v>8</v>
      </c>
      <c r="H75" s="1273" t="s">
        <v>529</v>
      </c>
      <c r="I75" s="1274" t="s">
        <v>530</v>
      </c>
      <c r="J75" s="1275" t="s">
        <v>531</v>
      </c>
    </row>
    <row r="76" spans="2:10">
      <c r="B76" s="1263"/>
      <c r="C76" s="389" t="s">
        <v>697</v>
      </c>
      <c r="D76" s="621">
        <v>60</v>
      </c>
      <c r="E76" s="379">
        <v>0.66</v>
      </c>
      <c r="F76" s="698">
        <v>0.12</v>
      </c>
      <c r="G76" s="698">
        <v>2.2799999999999998</v>
      </c>
      <c r="H76" s="1860">
        <v>12.84</v>
      </c>
      <c r="I76" s="1872">
        <v>14</v>
      </c>
      <c r="J76" s="1336" t="s">
        <v>315</v>
      </c>
    </row>
    <row r="77" spans="2:10">
      <c r="B77" s="1280" t="s">
        <v>532</v>
      </c>
      <c r="C77" s="767" t="s">
        <v>229</v>
      </c>
      <c r="D77" s="621" t="s">
        <v>564</v>
      </c>
      <c r="E77" s="1466">
        <v>12.13</v>
      </c>
      <c r="F77" s="1467">
        <v>11.64</v>
      </c>
      <c r="G77" s="1468">
        <v>17.29</v>
      </c>
      <c r="H77" s="1765">
        <v>232.28</v>
      </c>
      <c r="I77" s="1873">
        <v>3</v>
      </c>
      <c r="J77" s="1288" t="s">
        <v>616</v>
      </c>
    </row>
    <row r="78" spans="2:10" ht="15" customHeight="1">
      <c r="B78" s="1284" t="s">
        <v>533</v>
      </c>
      <c r="C78" s="1738" t="s">
        <v>651</v>
      </c>
      <c r="D78" s="1313" t="s">
        <v>692</v>
      </c>
      <c r="E78" s="477">
        <v>2.4350000000000001</v>
      </c>
      <c r="F78" s="467">
        <v>5.9</v>
      </c>
      <c r="G78" s="466">
        <v>20.084</v>
      </c>
      <c r="H78" s="1765">
        <v>143.17599999999999</v>
      </c>
      <c r="I78" s="1598">
        <v>11</v>
      </c>
      <c r="J78" s="1289" t="s">
        <v>539</v>
      </c>
    </row>
    <row r="79" spans="2:10" ht="15.6">
      <c r="B79" s="1286" t="s">
        <v>14</v>
      </c>
      <c r="C79" s="1739" t="s">
        <v>653</v>
      </c>
      <c r="D79" s="1314"/>
      <c r="E79" s="741">
        <v>2.17</v>
      </c>
      <c r="F79" s="738">
        <v>2.3540000000000001</v>
      </c>
      <c r="G79" s="1281">
        <v>2.6419999999999999</v>
      </c>
      <c r="H79" s="1763">
        <v>40.43</v>
      </c>
      <c r="I79" s="1874"/>
      <c r="J79" s="1283"/>
    </row>
    <row r="80" spans="2:10" ht="15" customHeight="1">
      <c r="B80" s="1284" t="s">
        <v>540</v>
      </c>
      <c r="C80" s="1423" t="s">
        <v>213</v>
      </c>
      <c r="D80" s="621">
        <v>200</v>
      </c>
      <c r="E80" s="380">
        <v>1</v>
      </c>
      <c r="F80" s="719">
        <v>0</v>
      </c>
      <c r="G80" s="719">
        <v>20.92</v>
      </c>
      <c r="H80" s="1766">
        <v>87.68</v>
      </c>
      <c r="I80" s="1287">
        <v>22</v>
      </c>
      <c r="J80" s="1288" t="s">
        <v>9</v>
      </c>
    </row>
    <row r="81" spans="2:10" ht="15.75" customHeight="1">
      <c r="B81" s="92"/>
      <c r="C81" s="389" t="s">
        <v>11</v>
      </c>
      <c r="D81" s="621">
        <v>45</v>
      </c>
      <c r="E81" s="380">
        <v>2.363</v>
      </c>
      <c r="F81" s="719">
        <v>0.32</v>
      </c>
      <c r="G81" s="719">
        <v>18.835999999999999</v>
      </c>
      <c r="H81" s="1761">
        <v>87.676000000000002</v>
      </c>
      <c r="I81" s="1287">
        <v>20</v>
      </c>
      <c r="J81" s="1288" t="s">
        <v>10</v>
      </c>
    </row>
    <row r="82" spans="2:10" ht="14.25" customHeight="1" thickBot="1">
      <c r="B82" s="94"/>
      <c r="C82" s="1213" t="s">
        <v>535</v>
      </c>
      <c r="D82" s="1317">
        <v>40</v>
      </c>
      <c r="E82" s="380">
        <v>2.2599999999999998</v>
      </c>
      <c r="F82" s="719">
        <v>0.48</v>
      </c>
      <c r="G82" s="719">
        <v>16.739999999999998</v>
      </c>
      <c r="H82" s="1761">
        <v>80.319999999999993</v>
      </c>
      <c r="I82" s="1344">
        <v>19</v>
      </c>
      <c r="J82" s="1318" t="s">
        <v>10</v>
      </c>
    </row>
    <row r="83" spans="2:10" ht="20.25" customHeight="1" thickBot="1">
      <c r="B83" s="1400" t="s">
        <v>536</v>
      </c>
      <c r="C83" s="36"/>
      <c r="D83" s="1291"/>
      <c r="E83" s="1471">
        <f>SUM(E76:E82)</f>
        <v>23.018000000000001</v>
      </c>
      <c r="F83" s="1472">
        <f>SUM(F76:F82)</f>
        <v>20.814</v>
      </c>
      <c r="G83" s="1473">
        <f>SUM(G76:G82)</f>
        <v>98.791999999999987</v>
      </c>
      <c r="H83" s="1474">
        <f>SUM(H76:H82)</f>
        <v>684.40200000000004</v>
      </c>
      <c r="I83" s="1293" t="s">
        <v>537</v>
      </c>
      <c r="J83" s="1294"/>
    </row>
    <row r="84" spans="2:10" ht="16.5" customHeight="1" thickBot="1">
      <c r="B84" s="1295" t="s">
        <v>13</v>
      </c>
      <c r="C84" s="28"/>
      <c r="D84" s="45"/>
      <c r="E84" s="1475">
        <v>22.5</v>
      </c>
      <c r="F84" s="1476">
        <v>23</v>
      </c>
      <c r="G84" s="1476">
        <v>95.75</v>
      </c>
      <c r="H84" s="1476">
        <v>680</v>
      </c>
      <c r="I84" s="1296" t="s">
        <v>538</v>
      </c>
      <c r="J84" s="1297">
        <f>D76+D80+D81+D82+110+20+110+70</f>
        <v>655</v>
      </c>
    </row>
    <row r="85" spans="2:10" ht="15.75" customHeight="1" thickBot="1">
      <c r="E85" s="129"/>
      <c r="F85" s="129"/>
      <c r="G85" s="129"/>
      <c r="H85" s="129"/>
    </row>
    <row r="86" spans="2:10" ht="12.75" customHeight="1" thickBot="1">
      <c r="B86" s="1298" t="s">
        <v>516</v>
      </c>
      <c r="C86" s="102"/>
      <c r="D86" s="1299" t="s">
        <v>517</v>
      </c>
      <c r="E86" s="235" t="s">
        <v>518</v>
      </c>
      <c r="F86" s="235"/>
      <c r="G86" s="235"/>
      <c r="H86" s="1477" t="s">
        <v>519</v>
      </c>
      <c r="I86" s="1301" t="s">
        <v>520</v>
      </c>
      <c r="J86" s="1302" t="s">
        <v>521</v>
      </c>
    </row>
    <row r="87" spans="2:10">
      <c r="B87" s="1303" t="s">
        <v>522</v>
      </c>
      <c r="C87" s="1265" t="s">
        <v>523</v>
      </c>
      <c r="D87" s="1304" t="s">
        <v>524</v>
      </c>
      <c r="E87" s="1478" t="s">
        <v>525</v>
      </c>
      <c r="F87" s="1478" t="s">
        <v>74</v>
      </c>
      <c r="G87" s="1478" t="s">
        <v>75</v>
      </c>
      <c r="H87" s="1479" t="s">
        <v>526</v>
      </c>
      <c r="I87" s="1269" t="s">
        <v>527</v>
      </c>
      <c r="J87" s="1270" t="s">
        <v>528</v>
      </c>
    </row>
    <row r="88" spans="2:10" ht="17.25" customHeight="1" thickBot="1">
      <c r="B88" s="1307"/>
      <c r="C88" s="1271"/>
      <c r="D88" s="1272"/>
      <c r="E88" s="1480" t="s">
        <v>6</v>
      </c>
      <c r="F88" s="1480" t="s">
        <v>7</v>
      </c>
      <c r="G88" s="1480" t="s">
        <v>8</v>
      </c>
      <c r="H88" s="1481" t="s">
        <v>529</v>
      </c>
      <c r="I88" s="1274" t="s">
        <v>530</v>
      </c>
      <c r="J88" s="1275" t="s">
        <v>531</v>
      </c>
    </row>
    <row r="89" spans="2:10" ht="17.25" customHeight="1">
      <c r="B89" s="1263" t="s">
        <v>532</v>
      </c>
      <c r="C89" s="424" t="s">
        <v>541</v>
      </c>
      <c r="D89" s="887" t="s">
        <v>565</v>
      </c>
      <c r="E89" s="449">
        <v>17.66</v>
      </c>
      <c r="F89" s="469">
        <v>13.59</v>
      </c>
      <c r="G89" s="1482">
        <v>36.555</v>
      </c>
      <c r="H89" s="1875">
        <v>330.17</v>
      </c>
      <c r="I89" s="1341">
        <v>16</v>
      </c>
      <c r="J89" s="1320" t="s">
        <v>16</v>
      </c>
    </row>
    <row r="90" spans="2:10" ht="15" customHeight="1">
      <c r="B90" s="1284" t="s">
        <v>533</v>
      </c>
      <c r="C90" s="1321" t="s">
        <v>542</v>
      </c>
      <c r="D90" s="1322"/>
      <c r="E90" s="1518">
        <v>2.64</v>
      </c>
      <c r="F90" s="1519">
        <v>1.85</v>
      </c>
      <c r="G90" s="1520">
        <v>18.844999999999999</v>
      </c>
      <c r="H90" s="1766">
        <v>102.59</v>
      </c>
      <c r="I90" s="1521"/>
      <c r="J90" s="1324"/>
    </row>
    <row r="91" spans="2:10" ht="13.5" customHeight="1">
      <c r="B91" s="92"/>
      <c r="C91" s="570" t="s">
        <v>270</v>
      </c>
      <c r="D91" s="571">
        <v>10</v>
      </c>
      <c r="E91" s="468">
        <v>0.08</v>
      </c>
      <c r="F91" s="1483">
        <v>7.25</v>
      </c>
      <c r="G91" s="1483">
        <v>0.13</v>
      </c>
      <c r="H91" s="1766">
        <v>66.09</v>
      </c>
      <c r="I91" s="1287">
        <v>16</v>
      </c>
      <c r="J91" s="1325" t="s">
        <v>269</v>
      </c>
    </row>
    <row r="92" spans="2:10" ht="14.25" customHeight="1">
      <c r="B92" s="1286" t="s">
        <v>14</v>
      </c>
      <c r="C92" s="767" t="s">
        <v>693</v>
      </c>
      <c r="D92" s="621">
        <v>200</v>
      </c>
      <c r="E92" s="379">
        <v>0.13</v>
      </c>
      <c r="F92" s="698">
        <v>0.02</v>
      </c>
      <c r="G92" s="698">
        <v>15.2</v>
      </c>
      <c r="H92" s="1740">
        <v>61.5</v>
      </c>
      <c r="I92" s="1741">
        <v>28</v>
      </c>
      <c r="J92" s="1288" t="s">
        <v>17</v>
      </c>
    </row>
    <row r="93" spans="2:10" ht="18.75" customHeight="1">
      <c r="B93" s="1284" t="s">
        <v>543</v>
      </c>
      <c r="C93" s="767" t="s">
        <v>11</v>
      </c>
      <c r="D93" s="621">
        <v>30</v>
      </c>
      <c r="E93" s="379">
        <v>1.58</v>
      </c>
      <c r="F93" s="698">
        <v>0.21</v>
      </c>
      <c r="G93" s="698">
        <v>12.24</v>
      </c>
      <c r="H93" s="1764">
        <v>57.17</v>
      </c>
      <c r="I93" s="1287">
        <v>20</v>
      </c>
      <c r="J93" s="1288" t="s">
        <v>10</v>
      </c>
    </row>
    <row r="94" spans="2:10" ht="16.5" customHeight="1" thickBot="1">
      <c r="B94" s="94"/>
      <c r="C94" s="1327" t="s">
        <v>544</v>
      </c>
      <c r="D94" s="1328">
        <v>130</v>
      </c>
      <c r="E94" s="470">
        <v>0.52</v>
      </c>
      <c r="F94" s="471">
        <v>0.52</v>
      </c>
      <c r="G94" s="472">
        <v>12.74</v>
      </c>
      <c r="H94" s="1767">
        <v>57.72</v>
      </c>
      <c r="I94" s="1344">
        <v>21</v>
      </c>
      <c r="J94" s="1330" t="s">
        <v>12</v>
      </c>
    </row>
    <row r="95" spans="2:10" ht="15.75" customHeight="1" thickBot="1">
      <c r="B95" s="1290" t="s">
        <v>536</v>
      </c>
      <c r="C95" s="36"/>
      <c r="D95" s="1291"/>
      <c r="E95" s="309">
        <f>SUM(E89:E94)</f>
        <v>22.609999999999996</v>
      </c>
      <c r="F95" s="319">
        <f>SUM(F89:F94)</f>
        <v>23.439999999999998</v>
      </c>
      <c r="G95" s="310">
        <f>SUM(G89:G94)</f>
        <v>95.71</v>
      </c>
      <c r="H95" s="1292">
        <f>SUM(H89:H94)</f>
        <v>675.24</v>
      </c>
      <c r="I95" s="1293" t="s">
        <v>537</v>
      </c>
      <c r="J95" s="1294"/>
    </row>
    <row r="96" spans="2:10" ht="12" customHeight="1" thickBot="1">
      <c r="B96" s="1295" t="s">
        <v>13</v>
      </c>
      <c r="C96" s="28"/>
      <c r="D96" s="45"/>
      <c r="E96" s="332">
        <v>22.5</v>
      </c>
      <c r="F96" s="333">
        <v>23</v>
      </c>
      <c r="G96" s="333">
        <v>95.75</v>
      </c>
      <c r="H96" s="333">
        <v>680</v>
      </c>
      <c r="I96" s="1296" t="s">
        <v>538</v>
      </c>
      <c r="J96" s="1297">
        <f>D91+D92+D93+D94+163+37</f>
        <v>570</v>
      </c>
    </row>
    <row r="97" spans="2:10" ht="14.25" customHeight="1" thickBot="1">
      <c r="B97" s="1298" t="s">
        <v>516</v>
      </c>
      <c r="C97" s="102"/>
      <c r="D97" s="1299" t="s">
        <v>517</v>
      </c>
      <c r="E97" s="568" t="s">
        <v>518</v>
      </c>
      <c r="F97" s="568"/>
      <c r="G97" s="568"/>
      <c r="H97" s="1300" t="s">
        <v>519</v>
      </c>
      <c r="I97" s="1301" t="s">
        <v>520</v>
      </c>
      <c r="J97" s="1302" t="s">
        <v>521</v>
      </c>
    </row>
    <row r="98" spans="2:10" ht="13.5" customHeight="1">
      <c r="B98" s="1303" t="s">
        <v>522</v>
      </c>
      <c r="C98" s="1265" t="s">
        <v>523</v>
      </c>
      <c r="D98" s="1304" t="s">
        <v>524</v>
      </c>
      <c r="E98" s="1305" t="s">
        <v>525</v>
      </c>
      <c r="F98" s="1305" t="s">
        <v>74</v>
      </c>
      <c r="G98" s="1305" t="s">
        <v>75</v>
      </c>
      <c r="H98" s="1306" t="s">
        <v>526</v>
      </c>
      <c r="I98" s="1269" t="s">
        <v>527</v>
      </c>
      <c r="J98" s="1270" t="s">
        <v>528</v>
      </c>
    </row>
    <row r="99" spans="2:10" ht="14.25" customHeight="1" thickBot="1">
      <c r="B99" s="1307"/>
      <c r="C99" s="1271"/>
      <c r="D99" s="1272"/>
      <c r="E99" s="1308" t="s">
        <v>6</v>
      </c>
      <c r="F99" s="1308" t="s">
        <v>7</v>
      </c>
      <c r="G99" s="1308" t="s">
        <v>8</v>
      </c>
      <c r="H99" s="1273" t="s">
        <v>529</v>
      </c>
      <c r="I99" s="1274" t="s">
        <v>530</v>
      </c>
      <c r="J99" s="1275" t="s">
        <v>531</v>
      </c>
    </row>
    <row r="100" spans="2:10" ht="14.25" customHeight="1">
      <c r="B100" s="1263" t="s">
        <v>532</v>
      </c>
      <c r="C100" s="389" t="s">
        <v>699</v>
      </c>
      <c r="D100" s="621">
        <v>60</v>
      </c>
      <c r="E100" s="379">
        <v>0.42</v>
      </c>
      <c r="F100" s="698">
        <v>0.06</v>
      </c>
      <c r="G100" s="698">
        <v>1.1399999999999999</v>
      </c>
      <c r="H100" s="1860">
        <v>6.78</v>
      </c>
      <c r="I100" s="1326">
        <v>14</v>
      </c>
      <c r="J100" s="1406" t="s">
        <v>315</v>
      </c>
    </row>
    <row r="101" spans="2:10" ht="15" customHeight="1">
      <c r="B101" s="1284" t="s">
        <v>533</v>
      </c>
      <c r="C101" s="767" t="s">
        <v>286</v>
      </c>
      <c r="D101" s="621" t="s">
        <v>566</v>
      </c>
      <c r="E101" s="380">
        <v>16.847000000000001</v>
      </c>
      <c r="F101" s="719">
        <v>21.95</v>
      </c>
      <c r="G101" s="719">
        <v>24.76</v>
      </c>
      <c r="H101" s="1761">
        <v>363.98</v>
      </c>
      <c r="I101" s="1316">
        <v>6</v>
      </c>
      <c r="J101" s="1288" t="s">
        <v>285</v>
      </c>
    </row>
    <row r="102" spans="2:10" ht="13.5" customHeight="1">
      <c r="B102" s="1286" t="s">
        <v>14</v>
      </c>
      <c r="C102" s="31" t="s">
        <v>691</v>
      </c>
      <c r="D102" s="621">
        <v>200</v>
      </c>
      <c r="E102" s="379">
        <v>0.63200000000000001</v>
      </c>
      <c r="F102" s="698">
        <v>0.27400000000000002</v>
      </c>
      <c r="G102" s="698">
        <v>28.64</v>
      </c>
      <c r="H102" s="1764">
        <v>119.554</v>
      </c>
      <c r="I102" s="1316">
        <v>23</v>
      </c>
      <c r="J102" s="1288" t="s">
        <v>612</v>
      </c>
    </row>
    <row r="103" spans="2:10" ht="17.25" customHeight="1">
      <c r="B103" s="1284" t="s">
        <v>48</v>
      </c>
      <c r="C103" s="767" t="s">
        <v>11</v>
      </c>
      <c r="D103" s="621">
        <v>60</v>
      </c>
      <c r="E103" s="316">
        <v>3.15</v>
      </c>
      <c r="F103" s="315">
        <v>0.42599999999999999</v>
      </c>
      <c r="G103" s="317">
        <v>24.48</v>
      </c>
      <c r="H103" s="1761">
        <v>114.354</v>
      </c>
      <c r="I103" s="1287">
        <v>20</v>
      </c>
      <c r="J103" s="1288" t="s">
        <v>10</v>
      </c>
    </row>
    <row r="104" spans="2:10" ht="12.75" customHeight="1" thickBot="1">
      <c r="B104" s="92"/>
      <c r="C104" s="1213" t="s">
        <v>535</v>
      </c>
      <c r="D104" s="1317">
        <v>40</v>
      </c>
      <c r="E104" s="379">
        <v>2.2599999999999998</v>
      </c>
      <c r="F104" s="698">
        <v>0.48</v>
      </c>
      <c r="G104" s="719">
        <v>16.739999999999998</v>
      </c>
      <c r="H104" s="1761">
        <v>80.319999999999993</v>
      </c>
      <c r="I104" s="1278">
        <v>19</v>
      </c>
      <c r="J104" s="1318" t="s">
        <v>10</v>
      </c>
    </row>
    <row r="105" spans="2:10" ht="18.75" customHeight="1" thickBot="1">
      <c r="B105" s="1290" t="s">
        <v>536</v>
      </c>
      <c r="C105" s="32"/>
      <c r="D105" s="33"/>
      <c r="E105" s="1345">
        <f>SUM(E100:E104)</f>
        <v>23.309000000000005</v>
      </c>
      <c r="F105" s="130">
        <f>SUM(F100:F104)</f>
        <v>23.189999999999998</v>
      </c>
      <c r="G105" s="1484">
        <f>SUM(G100:G104)</f>
        <v>95.76</v>
      </c>
      <c r="H105" s="1485">
        <f>SUM(H100:H104)</f>
        <v>684.98800000000006</v>
      </c>
      <c r="I105" s="1293" t="s">
        <v>537</v>
      </c>
      <c r="J105" s="1294"/>
    </row>
    <row r="106" spans="2:10" ht="14.25" customHeight="1" thickBot="1">
      <c r="B106" s="1295" t="s">
        <v>13</v>
      </c>
      <c r="C106" s="35"/>
      <c r="D106" s="36"/>
      <c r="E106" s="332">
        <v>22.5</v>
      </c>
      <c r="F106" s="333">
        <v>23</v>
      </c>
      <c r="G106" s="1476">
        <v>95.75</v>
      </c>
      <c r="H106" s="1476">
        <v>680</v>
      </c>
      <c r="I106" s="1296" t="s">
        <v>538</v>
      </c>
      <c r="J106" s="1297">
        <f>D100+D102+D103+D104+55+155</f>
        <v>570</v>
      </c>
    </row>
    <row r="107" spans="2:10" ht="15" customHeight="1">
      <c r="B107" s="1258"/>
      <c r="C107" s="1258" t="s">
        <v>567</v>
      </c>
      <c r="D107"/>
      <c r="E107"/>
      <c r="F107"/>
      <c r="H107"/>
      <c r="J107" s="23">
        <v>0.25</v>
      </c>
    </row>
    <row r="108" spans="2:10" ht="15" customHeight="1">
      <c r="C108" s="16" t="s">
        <v>545</v>
      </c>
      <c r="E108"/>
      <c r="F108"/>
      <c r="G108" s="16"/>
      <c r="H108" s="16"/>
      <c r="I108" s="17"/>
      <c r="J108" s="17"/>
    </row>
    <row r="109" spans="2:10" ht="18" customHeight="1">
      <c r="B109" s="16"/>
      <c r="D109" s="925" t="s">
        <v>514</v>
      </c>
      <c r="E109"/>
      <c r="F109"/>
      <c r="G109"/>
      <c r="H109"/>
      <c r="I109"/>
      <c r="J109"/>
    </row>
    <row r="110" spans="2:10" ht="15.75" customHeight="1" thickBot="1">
      <c r="B110" s="19" t="s">
        <v>560</v>
      </c>
      <c r="C110" s="17"/>
      <c r="D110"/>
      <c r="F110" s="19" t="s">
        <v>0</v>
      </c>
      <c r="G110"/>
      <c r="H110" s="19" t="s">
        <v>515</v>
      </c>
      <c r="I110" s="17"/>
    </row>
    <row r="111" spans="2:10" ht="14.25" customHeight="1" thickBot="1">
      <c r="B111" s="1298" t="s">
        <v>516</v>
      </c>
      <c r="C111" s="102"/>
      <c r="D111" s="1299" t="s">
        <v>517</v>
      </c>
      <c r="E111" s="568" t="s">
        <v>518</v>
      </c>
      <c r="F111" s="568"/>
      <c r="G111" s="235"/>
      <c r="H111" s="1477" t="s">
        <v>519</v>
      </c>
      <c r="I111" s="1301" t="s">
        <v>520</v>
      </c>
      <c r="J111" s="1302" t="s">
        <v>521</v>
      </c>
    </row>
    <row r="112" spans="2:10" ht="17.25" customHeight="1">
      <c r="B112" s="1303" t="s">
        <v>522</v>
      </c>
      <c r="C112" s="1265" t="s">
        <v>523</v>
      </c>
      <c r="D112" s="1304" t="s">
        <v>524</v>
      </c>
      <c r="E112" s="1305" t="s">
        <v>525</v>
      </c>
      <c r="F112" s="1305" t="s">
        <v>74</v>
      </c>
      <c r="G112" s="1478" t="s">
        <v>75</v>
      </c>
      <c r="H112" s="1479" t="s">
        <v>526</v>
      </c>
      <c r="I112" s="1269" t="s">
        <v>527</v>
      </c>
      <c r="J112" s="1270" t="s">
        <v>528</v>
      </c>
    </row>
    <row r="113" spans="2:10" ht="15.75" customHeight="1" thickBot="1">
      <c r="B113" s="1307"/>
      <c r="C113" s="1271"/>
      <c r="D113" s="1272"/>
      <c r="E113" s="1308" t="s">
        <v>6</v>
      </c>
      <c r="F113" s="1308" t="s">
        <v>7</v>
      </c>
      <c r="G113" s="1480" t="s">
        <v>8</v>
      </c>
      <c r="H113" s="1481" t="s">
        <v>529</v>
      </c>
      <c r="I113" s="1274" t="s">
        <v>530</v>
      </c>
      <c r="J113" s="1275" t="s">
        <v>531</v>
      </c>
    </row>
    <row r="114" spans="2:10" ht="14.25" customHeight="1">
      <c r="B114" s="1263" t="s">
        <v>532</v>
      </c>
      <c r="C114" s="623" t="s">
        <v>605</v>
      </c>
      <c r="D114" s="1310">
        <v>240</v>
      </c>
      <c r="E114" s="380">
        <v>15.281000000000001</v>
      </c>
      <c r="F114" s="719">
        <v>20.11</v>
      </c>
      <c r="G114" s="719">
        <v>26.347999999999999</v>
      </c>
      <c r="H114" s="1876">
        <v>346.666</v>
      </c>
      <c r="I114" s="1331">
        <v>1</v>
      </c>
      <c r="J114" s="1312" t="s">
        <v>604</v>
      </c>
    </row>
    <row r="115" spans="2:10" ht="13.5" customHeight="1">
      <c r="B115" s="1284" t="s">
        <v>533</v>
      </c>
      <c r="C115" s="570" t="s">
        <v>252</v>
      </c>
      <c r="D115" s="474">
        <v>37</v>
      </c>
      <c r="E115" s="460">
        <v>1.569</v>
      </c>
      <c r="F115" s="737">
        <v>3.9620000000000002</v>
      </c>
      <c r="G115" s="1483">
        <v>7.96</v>
      </c>
      <c r="H115" s="1768">
        <v>73.772999999999996</v>
      </c>
      <c r="I115" s="1326">
        <v>21</v>
      </c>
      <c r="J115" s="1288" t="s">
        <v>10</v>
      </c>
    </row>
    <row r="116" spans="2:10" ht="12.75" customHeight="1">
      <c r="B116" s="1286" t="s">
        <v>14</v>
      </c>
      <c r="C116" s="767" t="s">
        <v>18</v>
      </c>
      <c r="D116" s="621">
        <v>200</v>
      </c>
      <c r="E116" s="456">
        <v>7.0000000000000007E-2</v>
      </c>
      <c r="F116" s="698">
        <v>0.02</v>
      </c>
      <c r="G116" s="698">
        <v>15</v>
      </c>
      <c r="H116" s="1769">
        <v>60.46</v>
      </c>
      <c r="I116" s="1326"/>
      <c r="J116" s="1288" t="s">
        <v>17</v>
      </c>
    </row>
    <row r="117" spans="2:10" ht="14.25" customHeight="1">
      <c r="B117" s="1284" t="s">
        <v>49</v>
      </c>
      <c r="C117" s="767" t="s">
        <v>11</v>
      </c>
      <c r="D117" s="621">
        <v>40</v>
      </c>
      <c r="E117" s="316">
        <v>2.1</v>
      </c>
      <c r="F117" s="315">
        <v>0.28000000000000003</v>
      </c>
      <c r="G117" s="317">
        <v>16.32</v>
      </c>
      <c r="H117" s="1769">
        <v>76.2</v>
      </c>
      <c r="I117" s="1287">
        <v>20</v>
      </c>
      <c r="J117" s="1288" t="s">
        <v>10</v>
      </c>
    </row>
    <row r="118" spans="2:10" ht="16.5" customHeight="1">
      <c r="B118" s="92"/>
      <c r="C118" s="1213" t="s">
        <v>535</v>
      </c>
      <c r="D118" s="1313">
        <v>40</v>
      </c>
      <c r="E118" s="379">
        <v>2.2599999999999998</v>
      </c>
      <c r="F118" s="698">
        <v>0.48</v>
      </c>
      <c r="G118" s="698">
        <v>16.739999999999998</v>
      </c>
      <c r="H118" s="1769">
        <v>80.319999999999993</v>
      </c>
      <c r="I118" s="1278">
        <v>19</v>
      </c>
      <c r="J118" s="1289" t="s">
        <v>10</v>
      </c>
    </row>
    <row r="119" spans="2:10" ht="14.25" customHeight="1" thickBot="1">
      <c r="B119" s="92"/>
      <c r="C119" s="513" t="s">
        <v>661</v>
      </c>
      <c r="D119" s="1317">
        <v>105</v>
      </c>
      <c r="E119" s="470">
        <v>0.42</v>
      </c>
      <c r="F119" s="1735">
        <v>0.10100000000000001</v>
      </c>
      <c r="G119" s="472">
        <v>10</v>
      </c>
      <c r="H119" s="1770">
        <v>42.588999999999999</v>
      </c>
      <c r="I119" s="1329">
        <v>21</v>
      </c>
      <c r="J119" s="1330" t="s">
        <v>12</v>
      </c>
    </row>
    <row r="120" spans="2:10" ht="15.75" customHeight="1" thickBot="1">
      <c r="B120" s="1290" t="s">
        <v>536</v>
      </c>
      <c r="C120" s="32"/>
      <c r="D120" s="43"/>
      <c r="E120" s="1345">
        <f>SUM(E114:E119)</f>
        <v>21.700000000000003</v>
      </c>
      <c r="F120" s="130">
        <f>SUM(F114:F119)</f>
        <v>24.952999999999999</v>
      </c>
      <c r="G120" s="52">
        <f>SUM(G114:G119)</f>
        <v>92.367999999999995</v>
      </c>
      <c r="H120" s="1333">
        <f>SUM(H114:H119)</f>
        <v>680.00799999999981</v>
      </c>
      <c r="I120" s="1293" t="s">
        <v>537</v>
      </c>
      <c r="J120" s="1294"/>
    </row>
    <row r="121" spans="2:10" ht="13.5" customHeight="1" thickBot="1">
      <c r="B121" s="1295" t="s">
        <v>13</v>
      </c>
      <c r="C121" s="35"/>
      <c r="D121" s="45"/>
      <c r="E121" s="332">
        <v>22.5</v>
      </c>
      <c r="F121" s="333">
        <v>23</v>
      </c>
      <c r="G121" s="333">
        <v>95.75</v>
      </c>
      <c r="H121" s="333">
        <v>680</v>
      </c>
      <c r="I121" s="1296" t="s">
        <v>538</v>
      </c>
      <c r="J121" s="1297">
        <f>D114+D115+D116+D117+D118+D119</f>
        <v>662</v>
      </c>
    </row>
    <row r="122" spans="2:10" ht="13.5" customHeight="1">
      <c r="B122" s="1258"/>
      <c r="C122" s="1258"/>
      <c r="D122"/>
      <c r="E122"/>
      <c r="F122"/>
      <c r="H122"/>
      <c r="J122" s="23"/>
    </row>
    <row r="123" spans="2:10" ht="16.5" customHeight="1" thickBot="1"/>
    <row r="124" spans="2:10" ht="18" customHeight="1" thickBot="1">
      <c r="B124" s="1386" t="s">
        <v>560</v>
      </c>
      <c r="C124" s="56"/>
      <c r="D124" s="57"/>
      <c r="E124" s="568" t="s">
        <v>518</v>
      </c>
      <c r="F124" s="568"/>
      <c r="G124" s="568"/>
      <c r="H124" s="1300" t="s">
        <v>519</v>
      </c>
      <c r="I124" s="1349" t="s">
        <v>555</v>
      </c>
      <c r="J124" s="1350"/>
    </row>
    <row r="125" spans="2:10" ht="17.25" customHeight="1">
      <c r="B125" s="60"/>
      <c r="C125" s="1726" t="s">
        <v>556</v>
      </c>
      <c r="D125" s="321"/>
      <c r="E125" s="1352" t="s">
        <v>525</v>
      </c>
      <c r="F125" s="1305" t="s">
        <v>74</v>
      </c>
      <c r="G125" s="1305" t="s">
        <v>75</v>
      </c>
      <c r="H125" s="1306" t="s">
        <v>526</v>
      </c>
      <c r="I125" s="1353" t="s">
        <v>55</v>
      </c>
      <c r="J125" s="1354" t="s">
        <v>481</v>
      </c>
    </row>
    <row r="126" spans="2:10" ht="12.75" customHeight="1" thickBot="1">
      <c r="B126" s="54"/>
      <c r="C126" s="1743" t="s">
        <v>514</v>
      </c>
      <c r="D126" s="1355"/>
      <c r="E126" s="1356" t="s">
        <v>6</v>
      </c>
      <c r="F126" s="1308" t="s">
        <v>7</v>
      </c>
      <c r="G126" s="1308" t="s">
        <v>8</v>
      </c>
      <c r="H126" s="1273" t="s">
        <v>529</v>
      </c>
      <c r="I126" s="1353" t="s">
        <v>482</v>
      </c>
      <c r="J126" s="1357"/>
    </row>
    <row r="127" spans="2:10" ht="16.5" customHeight="1">
      <c r="B127" s="60"/>
      <c r="C127" s="1358" t="s">
        <v>173</v>
      </c>
      <c r="D127" s="1359">
        <v>1</v>
      </c>
      <c r="E127" s="331">
        <v>90</v>
      </c>
      <c r="F127" s="58">
        <v>92</v>
      </c>
      <c r="G127" s="59">
        <v>383</v>
      </c>
      <c r="H127" s="1756">
        <v>2720</v>
      </c>
      <c r="I127" s="1360" t="s">
        <v>525</v>
      </c>
      <c r="J127" s="1361">
        <f>(E129-E131)*5</f>
        <v>-1.7763568394002505E-14</v>
      </c>
    </row>
    <row r="128" spans="2:10" ht="14.25" customHeight="1">
      <c r="B128" s="708"/>
      <c r="C128" s="322" t="s">
        <v>202</v>
      </c>
      <c r="D128" s="1362"/>
      <c r="E128" s="1363"/>
      <c r="F128" s="1364"/>
      <c r="G128" s="1364"/>
      <c r="H128" s="1757"/>
      <c r="I128" s="1366" t="s">
        <v>74</v>
      </c>
      <c r="J128" s="1367">
        <f>(F129-F131)*5</f>
        <v>0</v>
      </c>
    </row>
    <row r="129" spans="2:10" ht="13.5" customHeight="1">
      <c r="B129" s="1368" t="s">
        <v>26</v>
      </c>
      <c r="C129" s="1369" t="s">
        <v>216</v>
      </c>
      <c r="D129" s="1370">
        <v>0.25</v>
      </c>
      <c r="E129" s="1754">
        <v>22.5</v>
      </c>
      <c r="F129" s="1755">
        <v>23</v>
      </c>
      <c r="G129" s="1755">
        <v>95.75</v>
      </c>
      <c r="H129" s="1758">
        <v>680</v>
      </c>
      <c r="I129" s="1366" t="s">
        <v>75</v>
      </c>
      <c r="J129" s="1387">
        <f>(G129-G131)*5</f>
        <v>7.1054273576010019E-14</v>
      </c>
    </row>
    <row r="130" spans="2:10">
      <c r="B130" s="60"/>
      <c r="C130" s="1371"/>
      <c r="D130" s="1372"/>
      <c r="E130" s="1750"/>
      <c r="F130" s="1751"/>
      <c r="G130" s="1752"/>
      <c r="H130" s="1759"/>
      <c r="I130" s="1377" t="s">
        <v>557</v>
      </c>
      <c r="J130" s="1378"/>
    </row>
    <row r="131" spans="2:10" ht="15" thickBot="1">
      <c r="B131" s="312"/>
      <c r="C131" s="313" t="s">
        <v>214</v>
      </c>
      <c r="D131" s="1379"/>
      <c r="E131" s="1742">
        <f>(E70+E83+E95+E105+E120)/5</f>
        <v>22.500000000000004</v>
      </c>
      <c r="F131" s="1380">
        <f>(F70+F83+F95+F105+F120)/5</f>
        <v>23</v>
      </c>
      <c r="G131" s="1380">
        <f>(G70+G83+G95+G105+G120)/5</f>
        <v>95.749999999999986</v>
      </c>
      <c r="H131" s="1760">
        <f>(H70+H83+H95+H105+H120)/5</f>
        <v>680</v>
      </c>
      <c r="I131" s="1381" t="s">
        <v>529</v>
      </c>
      <c r="J131" s="1388">
        <f>(H129-H131)*5</f>
        <v>0</v>
      </c>
    </row>
    <row r="132" spans="2:10">
      <c r="B132" s="1880"/>
      <c r="C132" s="1881"/>
      <c r="D132" s="1882"/>
      <c r="E132" s="1883"/>
      <c r="F132" s="1883"/>
      <c r="G132" s="1883"/>
      <c r="H132" s="1883"/>
      <c r="I132" s="1884"/>
      <c r="J132" s="1885"/>
    </row>
    <row r="133" spans="2:10" ht="15.75" customHeight="1">
      <c r="B133" s="1258"/>
      <c r="C133" s="1258" t="s">
        <v>567</v>
      </c>
      <c r="D133"/>
      <c r="E133"/>
      <c r="F133"/>
      <c r="H133"/>
      <c r="J133" s="23">
        <v>0.25</v>
      </c>
    </row>
    <row r="134" spans="2:10" ht="18" customHeight="1">
      <c r="C134" s="16" t="s">
        <v>545</v>
      </c>
      <c r="E134"/>
      <c r="F134"/>
      <c r="G134" s="16"/>
      <c r="H134" s="16"/>
      <c r="I134" s="17"/>
      <c r="J134" s="17"/>
    </row>
    <row r="135" spans="2:10" ht="15" customHeight="1">
      <c r="B135" s="16"/>
      <c r="D135" s="925" t="s">
        <v>546</v>
      </c>
      <c r="E135"/>
      <c r="F135"/>
      <c r="G135"/>
      <c r="H135"/>
      <c r="I135"/>
      <c r="J135"/>
    </row>
    <row r="136" spans="2:10" ht="12.75" customHeight="1">
      <c r="B136" s="19" t="s">
        <v>560</v>
      </c>
      <c r="C136" s="17"/>
      <c r="D136"/>
      <c r="F136" s="19" t="s">
        <v>0</v>
      </c>
      <c r="G136"/>
      <c r="H136" s="19" t="s">
        <v>515</v>
      </c>
      <c r="I136" s="17"/>
    </row>
    <row r="137" spans="2:10" ht="16.5" customHeight="1" thickBot="1">
      <c r="B137" s="19"/>
      <c r="C137" s="17"/>
      <c r="D137"/>
      <c r="F137" s="19"/>
      <c r="G137"/>
      <c r="H137" s="19"/>
      <c r="I137" s="17"/>
    </row>
    <row r="138" spans="2:10" ht="12.75" customHeight="1" thickBot="1">
      <c r="B138" s="1298" t="s">
        <v>516</v>
      </c>
      <c r="C138" s="102"/>
      <c r="D138" s="1299" t="s">
        <v>517</v>
      </c>
      <c r="E138" s="568" t="s">
        <v>518</v>
      </c>
      <c r="F138" s="568"/>
      <c r="G138" s="568"/>
      <c r="H138" s="1300" t="s">
        <v>519</v>
      </c>
      <c r="I138" s="1301" t="s">
        <v>520</v>
      </c>
      <c r="J138" s="1302" t="s">
        <v>521</v>
      </c>
    </row>
    <row r="139" spans="2:10" ht="14.25" customHeight="1">
      <c r="B139" s="1303" t="s">
        <v>522</v>
      </c>
      <c r="C139" s="1265" t="s">
        <v>523</v>
      </c>
      <c r="D139" s="1304" t="s">
        <v>524</v>
      </c>
      <c r="E139" s="1305" t="s">
        <v>525</v>
      </c>
      <c r="F139" s="1305" t="s">
        <v>74</v>
      </c>
      <c r="G139" s="1305" t="s">
        <v>75</v>
      </c>
      <c r="H139" s="1306" t="s">
        <v>526</v>
      </c>
      <c r="I139" s="1269" t="s">
        <v>527</v>
      </c>
      <c r="J139" s="1270" t="s">
        <v>528</v>
      </c>
    </row>
    <row r="140" spans="2:10" ht="13.5" customHeight="1" thickBot="1">
      <c r="B140" s="1307"/>
      <c r="C140" s="1271"/>
      <c r="D140" s="1272"/>
      <c r="E140" s="1308" t="s">
        <v>6</v>
      </c>
      <c r="F140" s="1308" t="s">
        <v>7</v>
      </c>
      <c r="G140" s="1308" t="s">
        <v>8</v>
      </c>
      <c r="H140" s="1273" t="s">
        <v>529</v>
      </c>
      <c r="I140" s="1274" t="s">
        <v>530</v>
      </c>
      <c r="J140" s="1275" t="s">
        <v>531</v>
      </c>
    </row>
    <row r="141" spans="2:10" ht="12" customHeight="1">
      <c r="B141" s="1263" t="s">
        <v>532</v>
      </c>
      <c r="C141" s="389" t="s">
        <v>703</v>
      </c>
      <c r="D141" s="621">
        <v>60</v>
      </c>
      <c r="E141" s="379">
        <v>0.66</v>
      </c>
      <c r="F141" s="698">
        <v>0.12</v>
      </c>
      <c r="G141" s="698">
        <v>2.2799999999999998</v>
      </c>
      <c r="H141" s="1764">
        <v>12.84</v>
      </c>
      <c r="I141" s="1326">
        <v>14</v>
      </c>
      <c r="J141" s="1406" t="s">
        <v>315</v>
      </c>
    </row>
    <row r="142" spans="2:10">
      <c r="B142" s="1284" t="s">
        <v>547</v>
      </c>
      <c r="C142" s="767" t="s">
        <v>123</v>
      </c>
      <c r="D142" s="621" t="s">
        <v>609</v>
      </c>
      <c r="E142" s="461">
        <v>18.64</v>
      </c>
      <c r="F142" s="737">
        <v>22.870999999999999</v>
      </c>
      <c r="G142" s="737">
        <v>42.600999999999999</v>
      </c>
      <c r="H142" s="1761">
        <v>450.803</v>
      </c>
      <c r="I142" s="1486">
        <v>7</v>
      </c>
      <c r="J142" s="1288" t="s">
        <v>21</v>
      </c>
    </row>
    <row r="143" spans="2:10" ht="14.25" customHeight="1">
      <c r="B143" s="1286" t="s">
        <v>14</v>
      </c>
      <c r="C143" s="767" t="s">
        <v>693</v>
      </c>
      <c r="D143" s="621">
        <v>200</v>
      </c>
      <c r="E143" s="379">
        <v>0.13</v>
      </c>
      <c r="F143" s="698">
        <v>0.02</v>
      </c>
      <c r="G143" s="698">
        <v>15.2</v>
      </c>
      <c r="H143" s="1740">
        <v>61.5</v>
      </c>
      <c r="I143" s="1741">
        <v>28</v>
      </c>
      <c r="J143" s="1288" t="s">
        <v>17</v>
      </c>
    </row>
    <row r="144" spans="2:10" ht="15.75" customHeight="1">
      <c r="B144" s="1284" t="s">
        <v>50</v>
      </c>
      <c r="C144" s="767" t="s">
        <v>11</v>
      </c>
      <c r="D144" s="621">
        <v>50</v>
      </c>
      <c r="E144" s="316">
        <v>2.625</v>
      </c>
      <c r="F144" s="315">
        <v>0.35499999999999998</v>
      </c>
      <c r="G144" s="317">
        <v>20.396999999999998</v>
      </c>
      <c r="H144" s="1761">
        <v>95.283000000000001</v>
      </c>
      <c r="I144" s="1487">
        <v>20</v>
      </c>
      <c r="J144" s="1288" t="s">
        <v>10</v>
      </c>
    </row>
    <row r="145" spans="2:10" ht="15.75" customHeight="1" thickBot="1">
      <c r="B145" s="92"/>
      <c r="C145" s="1213" t="s">
        <v>535</v>
      </c>
      <c r="D145" s="621">
        <v>30</v>
      </c>
      <c r="E145" s="380">
        <v>1.6950000000000001</v>
      </c>
      <c r="F145" s="719">
        <v>0.36</v>
      </c>
      <c r="G145" s="719">
        <v>12.56</v>
      </c>
      <c r="H145" s="1761">
        <v>60.26</v>
      </c>
      <c r="I145" s="1488">
        <v>19</v>
      </c>
      <c r="J145" s="1288" t="s">
        <v>10</v>
      </c>
    </row>
    <row r="146" spans="2:10" ht="21.75" customHeight="1" thickBot="1">
      <c r="B146" s="1290" t="s">
        <v>536</v>
      </c>
      <c r="C146" s="32"/>
      <c r="D146" s="43"/>
      <c r="E146" s="1489">
        <f>SUM(E141:E145)</f>
        <v>23.75</v>
      </c>
      <c r="F146" s="1490">
        <f>SUM(F141:F145)</f>
        <v>23.725999999999999</v>
      </c>
      <c r="G146" s="1484">
        <f>SUM(G141:G145)</f>
        <v>93.038000000000011</v>
      </c>
      <c r="H146" s="1491">
        <f>SUM(H141:H145)</f>
        <v>680.68600000000004</v>
      </c>
      <c r="I146" s="1492" t="s">
        <v>537</v>
      </c>
      <c r="J146" s="1294"/>
    </row>
    <row r="147" spans="2:10" ht="15.75" customHeight="1" thickBot="1">
      <c r="B147" s="1295" t="s">
        <v>13</v>
      </c>
      <c r="C147" s="35"/>
      <c r="D147" s="45"/>
      <c r="E147" s="1475">
        <v>22.5</v>
      </c>
      <c r="F147" s="1476">
        <v>23</v>
      </c>
      <c r="G147" s="1476">
        <v>95.75</v>
      </c>
      <c r="H147" s="1476">
        <v>680</v>
      </c>
      <c r="I147" s="1493" t="s">
        <v>538</v>
      </c>
      <c r="J147" s="1297">
        <f>D141+D143+D144+D145+60+140</f>
        <v>540</v>
      </c>
    </row>
    <row r="148" spans="2:10" ht="12" customHeight="1" thickBot="1"/>
    <row r="149" spans="2:10" ht="12" customHeight="1" thickBot="1">
      <c r="B149" s="1298" t="s">
        <v>516</v>
      </c>
      <c r="C149" s="102"/>
      <c r="D149" s="1299" t="s">
        <v>517</v>
      </c>
      <c r="E149" s="235" t="s">
        <v>518</v>
      </c>
      <c r="F149" s="235"/>
      <c r="G149" s="235"/>
      <c r="H149" s="1477" t="s">
        <v>519</v>
      </c>
      <c r="I149" s="1494" t="s">
        <v>520</v>
      </c>
      <c r="J149" s="1302" t="s">
        <v>521</v>
      </c>
    </row>
    <row r="150" spans="2:10" ht="12" customHeight="1">
      <c r="B150" s="1303" t="s">
        <v>522</v>
      </c>
      <c r="C150" s="1265" t="s">
        <v>523</v>
      </c>
      <c r="D150" s="1304" t="s">
        <v>524</v>
      </c>
      <c r="E150" s="1478" t="s">
        <v>525</v>
      </c>
      <c r="F150" s="1478" t="s">
        <v>74</v>
      </c>
      <c r="G150" s="1478" t="s">
        <v>75</v>
      </c>
      <c r="H150" s="1479" t="s">
        <v>526</v>
      </c>
      <c r="I150" s="1495" t="s">
        <v>527</v>
      </c>
      <c r="J150" s="1270" t="s">
        <v>528</v>
      </c>
    </row>
    <row r="151" spans="2:10" ht="14.25" customHeight="1" thickBot="1">
      <c r="B151" s="1397"/>
      <c r="C151" s="1271"/>
      <c r="D151" s="1272"/>
      <c r="E151" s="1480" t="s">
        <v>6</v>
      </c>
      <c r="F151" s="1480" t="s">
        <v>7</v>
      </c>
      <c r="G151" s="1480" t="s">
        <v>8</v>
      </c>
      <c r="H151" s="1481" t="s">
        <v>529</v>
      </c>
      <c r="I151" s="1496" t="s">
        <v>530</v>
      </c>
      <c r="J151" s="1275" t="s">
        <v>531</v>
      </c>
    </row>
    <row r="152" spans="2:10" ht="16.5" customHeight="1">
      <c r="B152" s="1263"/>
      <c r="C152" s="389" t="s">
        <v>699</v>
      </c>
      <c r="D152" s="621">
        <v>60</v>
      </c>
      <c r="E152" s="379">
        <v>0.42</v>
      </c>
      <c r="F152" s="698">
        <v>0.06</v>
      </c>
      <c r="G152" s="698">
        <v>1.1399999999999999</v>
      </c>
      <c r="H152" s="1860">
        <v>6.78</v>
      </c>
      <c r="I152" s="1326">
        <v>14</v>
      </c>
      <c r="J152" s="1406" t="s">
        <v>315</v>
      </c>
    </row>
    <row r="153" spans="2:10" ht="12.75" customHeight="1">
      <c r="B153" s="1280" t="s">
        <v>532</v>
      </c>
      <c r="C153" s="1423" t="s">
        <v>223</v>
      </c>
      <c r="D153" s="1314" t="s">
        <v>564</v>
      </c>
      <c r="E153" s="748">
        <v>12.8</v>
      </c>
      <c r="F153" s="749">
        <v>10.65</v>
      </c>
      <c r="G153" s="749">
        <v>13.57</v>
      </c>
      <c r="H153" s="1763">
        <v>201.33</v>
      </c>
      <c r="I153" s="1498">
        <v>4</v>
      </c>
      <c r="J153" s="1285" t="s">
        <v>24</v>
      </c>
    </row>
    <row r="154" spans="2:10" ht="13.5" customHeight="1">
      <c r="B154" s="1284" t="s">
        <v>547</v>
      </c>
      <c r="C154" s="1744" t="s">
        <v>548</v>
      </c>
      <c r="D154" s="1313" t="s">
        <v>568</v>
      </c>
      <c r="E154" s="477">
        <v>2.4350000000000001</v>
      </c>
      <c r="F154" s="467">
        <v>5.9</v>
      </c>
      <c r="G154" s="466">
        <v>20.084</v>
      </c>
      <c r="H154" s="1765">
        <v>143.17599999999999</v>
      </c>
      <c r="I154" s="1497">
        <v>12</v>
      </c>
      <c r="J154" s="1289" t="s">
        <v>549</v>
      </c>
    </row>
    <row r="155" spans="2:10" ht="13.5" customHeight="1">
      <c r="B155" s="1286" t="s">
        <v>14</v>
      </c>
      <c r="C155" s="1423" t="s">
        <v>550</v>
      </c>
      <c r="D155" s="1314"/>
      <c r="E155" s="1469">
        <v>1.91</v>
      </c>
      <c r="F155" s="749">
        <v>5.03</v>
      </c>
      <c r="G155" s="1470">
        <v>8.1310000000000002</v>
      </c>
      <c r="H155" s="1766">
        <v>85.433999999999997</v>
      </c>
      <c r="I155" s="1498"/>
      <c r="J155" s="1283"/>
    </row>
    <row r="156" spans="2:10" ht="18" customHeight="1">
      <c r="B156" s="1284" t="s">
        <v>51</v>
      </c>
      <c r="C156" s="1423" t="s">
        <v>213</v>
      </c>
      <c r="D156" s="621">
        <v>200</v>
      </c>
      <c r="E156" s="379">
        <v>1</v>
      </c>
      <c r="F156" s="698">
        <v>0</v>
      </c>
      <c r="G156" s="698">
        <v>20.92</v>
      </c>
      <c r="H156" s="1764">
        <v>87.68</v>
      </c>
      <c r="I156" s="1326">
        <v>22</v>
      </c>
      <c r="J156" s="1288" t="s">
        <v>9</v>
      </c>
    </row>
    <row r="157" spans="2:10" ht="17.25" customHeight="1">
      <c r="B157" s="92"/>
      <c r="C157" s="389" t="s">
        <v>11</v>
      </c>
      <c r="D157" s="621">
        <v>50</v>
      </c>
      <c r="E157" s="316">
        <v>2.625</v>
      </c>
      <c r="F157" s="315">
        <v>0.35499999999999998</v>
      </c>
      <c r="G157" s="317">
        <v>20.396999999999998</v>
      </c>
      <c r="H157" s="1764">
        <v>95.283000000000001</v>
      </c>
      <c r="I157" s="1287">
        <v>20</v>
      </c>
      <c r="J157" s="1288" t="s">
        <v>10</v>
      </c>
    </row>
    <row r="158" spans="2:10" ht="16.5" customHeight="1" thickBot="1">
      <c r="B158" s="94"/>
      <c r="C158" s="1213" t="s">
        <v>535</v>
      </c>
      <c r="D158" s="621">
        <v>30</v>
      </c>
      <c r="E158" s="379">
        <v>1.6950000000000001</v>
      </c>
      <c r="F158" s="698">
        <v>0.36</v>
      </c>
      <c r="G158" s="698">
        <v>12.56</v>
      </c>
      <c r="H158" s="1764">
        <v>60.26</v>
      </c>
      <c r="I158" s="1278">
        <v>19</v>
      </c>
      <c r="J158" s="1289" t="s">
        <v>10</v>
      </c>
    </row>
    <row r="159" spans="2:10" ht="15.75" customHeight="1" thickBot="1">
      <c r="B159" s="1400" t="s">
        <v>536</v>
      </c>
      <c r="C159" s="32"/>
      <c r="D159" s="43"/>
      <c r="E159" s="132">
        <f>SUM(E152:E158)</f>
        <v>22.885000000000002</v>
      </c>
      <c r="F159" s="52">
        <f>SUM(F152:F158)</f>
        <v>22.355</v>
      </c>
      <c r="G159" s="52">
        <f>SUM(G152:G158)</f>
        <v>96.801999999999992</v>
      </c>
      <c r="H159" s="1339">
        <f>SUM(H152:H158)</f>
        <v>679.9430000000001</v>
      </c>
      <c r="I159" s="1293" t="s">
        <v>537</v>
      </c>
      <c r="J159" s="1294"/>
    </row>
    <row r="160" spans="2:10" ht="15" customHeight="1" thickBot="1">
      <c r="B160" s="1295" t="s">
        <v>13</v>
      </c>
      <c r="C160" s="35"/>
      <c r="D160" s="45"/>
      <c r="E160" s="332">
        <v>22.5</v>
      </c>
      <c r="F160" s="333">
        <v>23</v>
      </c>
      <c r="G160" s="333">
        <v>95.75</v>
      </c>
      <c r="H160" s="333">
        <v>680</v>
      </c>
      <c r="I160" s="1296" t="s">
        <v>538</v>
      </c>
      <c r="J160" s="1297">
        <f>D152+D156+D157+D158+110+20+110+80</f>
        <v>660</v>
      </c>
    </row>
    <row r="161" spans="2:10" ht="13.2" customHeight="1">
      <c r="B161" s="1258"/>
      <c r="C161" s="1258" t="s">
        <v>567</v>
      </c>
      <c r="D161"/>
      <c r="E161"/>
      <c r="F161"/>
      <c r="H161"/>
      <c r="J161" s="23">
        <v>0.25</v>
      </c>
    </row>
    <row r="162" spans="2:10" ht="13.2" customHeight="1">
      <c r="C162" s="16" t="s">
        <v>545</v>
      </c>
      <c r="E162"/>
      <c r="F162"/>
      <c r="G162" s="16"/>
      <c r="H162" s="16"/>
      <c r="I162" s="17"/>
      <c r="J162" s="17"/>
    </row>
    <row r="163" spans="2:10" ht="13.2" customHeight="1">
      <c r="B163" s="16"/>
      <c r="D163" s="925" t="s">
        <v>546</v>
      </c>
      <c r="E163"/>
      <c r="F163"/>
      <c r="G163"/>
      <c r="H163"/>
      <c r="I163"/>
      <c r="J163"/>
    </row>
    <row r="164" spans="2:10" ht="13.2" customHeight="1" thickBot="1">
      <c r="B164" s="19" t="s">
        <v>560</v>
      </c>
      <c r="C164" s="17"/>
      <c r="D164"/>
      <c r="F164" s="19" t="s">
        <v>0</v>
      </c>
      <c r="G164"/>
      <c r="H164" s="19" t="s">
        <v>515</v>
      </c>
      <c r="I164" s="17"/>
    </row>
    <row r="165" spans="2:10" ht="15" thickBot="1">
      <c r="B165" s="1298" t="s">
        <v>516</v>
      </c>
      <c r="C165" s="102"/>
      <c r="D165" s="1299" t="s">
        <v>517</v>
      </c>
      <c r="E165" s="568" t="s">
        <v>518</v>
      </c>
      <c r="F165" s="568"/>
      <c r="G165" s="568"/>
      <c r="H165" s="1300" t="s">
        <v>519</v>
      </c>
      <c r="I165" s="1301" t="s">
        <v>520</v>
      </c>
      <c r="J165" s="1302" t="s">
        <v>521</v>
      </c>
    </row>
    <row r="166" spans="2:10">
      <c r="B166" s="1303" t="s">
        <v>522</v>
      </c>
      <c r="C166" s="1265" t="s">
        <v>523</v>
      </c>
      <c r="D166" s="1304" t="s">
        <v>524</v>
      </c>
      <c r="E166" s="1305" t="s">
        <v>525</v>
      </c>
      <c r="F166" s="1305" t="s">
        <v>74</v>
      </c>
      <c r="G166" s="1305" t="s">
        <v>75</v>
      </c>
      <c r="H166" s="1306" t="s">
        <v>526</v>
      </c>
      <c r="I166" s="1269" t="s">
        <v>527</v>
      </c>
      <c r="J166" s="1270" t="s">
        <v>528</v>
      </c>
    </row>
    <row r="167" spans="2:10" ht="15" thickBot="1">
      <c r="B167" s="1307"/>
      <c r="C167" s="1271"/>
      <c r="D167" s="1272"/>
      <c r="E167" s="1308" t="s">
        <v>6</v>
      </c>
      <c r="F167" s="1308" t="s">
        <v>7</v>
      </c>
      <c r="G167" s="1308" t="s">
        <v>8</v>
      </c>
      <c r="H167" s="1273" t="s">
        <v>529</v>
      </c>
      <c r="I167" s="1274" t="s">
        <v>530</v>
      </c>
      <c r="J167" s="1275" t="s">
        <v>531</v>
      </c>
    </row>
    <row r="168" spans="2:10">
      <c r="B168" s="1263" t="s">
        <v>532</v>
      </c>
      <c r="C168" s="386" t="s">
        <v>665</v>
      </c>
      <c r="D168" s="1340" t="s">
        <v>569</v>
      </c>
      <c r="E168" s="1749">
        <v>11.25</v>
      </c>
      <c r="F168" s="467">
        <v>17.341999999999999</v>
      </c>
      <c r="G168" s="466">
        <v>28.702000000000002</v>
      </c>
      <c r="H168" s="1771">
        <v>315.88600000000002</v>
      </c>
      <c r="I168" s="1517">
        <v>9</v>
      </c>
      <c r="J168" s="1342" t="s">
        <v>611</v>
      </c>
    </row>
    <row r="169" spans="2:10">
      <c r="B169" s="1284" t="s">
        <v>547</v>
      </c>
      <c r="C169" s="1607" t="s">
        <v>666</v>
      </c>
      <c r="D169" s="1343"/>
      <c r="E169" s="741">
        <v>0.95199999999999996</v>
      </c>
      <c r="F169" s="738">
        <v>0.88300000000000001</v>
      </c>
      <c r="G169" s="1600">
        <v>3.8969999999999998</v>
      </c>
      <c r="H169" s="1763">
        <v>27.343</v>
      </c>
      <c r="I169" s="1516"/>
      <c r="J169" s="1285"/>
    </row>
    <row r="170" spans="2:10" ht="15.6">
      <c r="B170" s="1286" t="s">
        <v>14</v>
      </c>
      <c r="C170" s="767" t="s">
        <v>175</v>
      </c>
      <c r="D170" s="621">
        <v>200</v>
      </c>
      <c r="E170" s="379">
        <v>4.5</v>
      </c>
      <c r="F170" s="698">
        <v>3.7</v>
      </c>
      <c r="G170" s="698">
        <v>19.600000000000001</v>
      </c>
      <c r="H170" s="1763">
        <v>129.69999999999999</v>
      </c>
      <c r="I170" s="1287">
        <v>27</v>
      </c>
      <c r="J170" s="1288" t="s">
        <v>176</v>
      </c>
    </row>
    <row r="171" spans="2:10">
      <c r="B171" s="1284" t="s">
        <v>52</v>
      </c>
      <c r="C171" s="767" t="s">
        <v>11</v>
      </c>
      <c r="D171" s="621">
        <v>50</v>
      </c>
      <c r="E171" s="316">
        <v>2.625</v>
      </c>
      <c r="F171" s="315">
        <v>0.35499999999999998</v>
      </c>
      <c r="G171" s="317">
        <v>20.396999999999998</v>
      </c>
      <c r="H171" s="1764">
        <v>95.283000000000001</v>
      </c>
      <c r="I171" s="1287">
        <v>20</v>
      </c>
      <c r="J171" s="1288" t="s">
        <v>10</v>
      </c>
    </row>
    <row r="172" spans="2:10">
      <c r="B172" s="92"/>
      <c r="C172" s="1213" t="s">
        <v>535</v>
      </c>
      <c r="D172" s="621">
        <v>30</v>
      </c>
      <c r="E172" s="379">
        <v>1.6950000000000001</v>
      </c>
      <c r="F172" s="698">
        <v>0.36</v>
      </c>
      <c r="G172" s="698">
        <v>12.56</v>
      </c>
      <c r="H172" s="1764">
        <v>60.26</v>
      </c>
      <c r="I172" s="1278">
        <v>19</v>
      </c>
      <c r="J172" s="1289" t="s">
        <v>10</v>
      </c>
    </row>
    <row r="173" spans="2:10" ht="15" thickBot="1">
      <c r="B173" s="94"/>
      <c r="C173" s="570" t="s">
        <v>683</v>
      </c>
      <c r="D173" s="1317">
        <v>105</v>
      </c>
      <c r="E173" s="1545">
        <v>0.504</v>
      </c>
      <c r="F173" s="1546">
        <v>0.32100000000000001</v>
      </c>
      <c r="G173" s="1547">
        <v>10.423</v>
      </c>
      <c r="H173" s="1761">
        <v>46.597000000000001</v>
      </c>
      <c r="I173" s="1344">
        <v>33</v>
      </c>
      <c r="J173" s="1289" t="s">
        <v>584</v>
      </c>
    </row>
    <row r="174" spans="2:10" ht="15" thickBot="1">
      <c r="B174" s="1290" t="s">
        <v>536</v>
      </c>
      <c r="C174" s="32"/>
      <c r="D174" s="43"/>
      <c r="E174" s="1345">
        <f>SUM(E168:E173)</f>
        <v>21.526</v>
      </c>
      <c r="F174" s="130">
        <f>SUM(F168:F173)</f>
        <v>22.960999999999999</v>
      </c>
      <c r="G174" s="52">
        <f>SUM(G168:G173)</f>
        <v>95.579000000000008</v>
      </c>
      <c r="H174" s="318">
        <f>SUM(H168:H173)</f>
        <v>675.06899999999996</v>
      </c>
      <c r="I174" s="1293" t="s">
        <v>537</v>
      </c>
      <c r="J174" s="1294"/>
    </row>
    <row r="175" spans="2:10" ht="15" thickBot="1">
      <c r="B175" s="1295" t="s">
        <v>13</v>
      </c>
      <c r="C175" s="35"/>
      <c r="D175" s="45"/>
      <c r="E175" s="332">
        <v>22.5</v>
      </c>
      <c r="F175" s="333">
        <v>23</v>
      </c>
      <c r="G175" s="333">
        <v>95.75</v>
      </c>
      <c r="H175" s="333">
        <v>680</v>
      </c>
      <c r="I175" s="1296" t="s">
        <v>538</v>
      </c>
      <c r="J175" s="1297">
        <f>D173+D172+D171+D170+160+40</f>
        <v>585</v>
      </c>
    </row>
    <row r="176" spans="2:10" ht="15" thickBot="1">
      <c r="B176" s="1298" t="s">
        <v>516</v>
      </c>
      <c r="C176" s="102"/>
      <c r="D176" s="1299" t="s">
        <v>517</v>
      </c>
      <c r="E176" s="568" t="s">
        <v>518</v>
      </c>
      <c r="F176" s="568"/>
      <c r="G176" s="568"/>
      <c r="H176" s="1300" t="s">
        <v>519</v>
      </c>
      <c r="I176" s="1301" t="s">
        <v>520</v>
      </c>
      <c r="J176" s="1302" t="s">
        <v>521</v>
      </c>
    </row>
    <row r="177" spans="2:10">
      <c r="B177" s="1303" t="s">
        <v>522</v>
      </c>
      <c r="C177" s="1265" t="s">
        <v>523</v>
      </c>
      <c r="D177" s="1304" t="s">
        <v>524</v>
      </c>
      <c r="E177" s="1305" t="s">
        <v>525</v>
      </c>
      <c r="F177" s="1305" t="s">
        <v>74</v>
      </c>
      <c r="G177" s="1305" t="s">
        <v>75</v>
      </c>
      <c r="H177" s="1306" t="s">
        <v>526</v>
      </c>
      <c r="I177" s="1269" t="s">
        <v>527</v>
      </c>
      <c r="J177" s="1270" t="s">
        <v>528</v>
      </c>
    </row>
    <row r="178" spans="2:10" ht="15" thickBot="1">
      <c r="B178" s="1307"/>
      <c r="C178" s="1271"/>
      <c r="D178" s="1272"/>
      <c r="E178" s="1308" t="s">
        <v>6</v>
      </c>
      <c r="F178" s="1308" t="s">
        <v>7</v>
      </c>
      <c r="G178" s="1308" t="s">
        <v>8</v>
      </c>
      <c r="H178" s="1273" t="s">
        <v>529</v>
      </c>
      <c r="I178" s="1274" t="s">
        <v>530</v>
      </c>
      <c r="J178" s="1275" t="s">
        <v>531</v>
      </c>
    </row>
    <row r="179" spans="2:10">
      <c r="B179" s="1263" t="s">
        <v>532</v>
      </c>
      <c r="C179" s="389" t="s">
        <v>699</v>
      </c>
      <c r="D179" s="621">
        <v>60</v>
      </c>
      <c r="E179" s="379">
        <v>0.42</v>
      </c>
      <c r="F179" s="698">
        <v>0.06</v>
      </c>
      <c r="G179" s="698">
        <v>1.1399999999999999</v>
      </c>
      <c r="H179" s="1764">
        <v>6.78</v>
      </c>
      <c r="I179" s="1326">
        <v>14</v>
      </c>
      <c r="J179" s="1406" t="s">
        <v>315</v>
      </c>
    </row>
    <row r="180" spans="2:10">
      <c r="B180" s="1284" t="s">
        <v>547</v>
      </c>
      <c r="C180" s="523" t="s">
        <v>704</v>
      </c>
      <c r="D180" s="1313">
        <v>100</v>
      </c>
      <c r="E180" s="1346">
        <v>13.177</v>
      </c>
      <c r="F180" s="750">
        <v>11.56</v>
      </c>
      <c r="G180" s="1347">
        <v>10.91</v>
      </c>
      <c r="H180" s="1764">
        <v>200.38800000000001</v>
      </c>
      <c r="I180" s="1326">
        <v>8</v>
      </c>
      <c r="J180" s="1289" t="s">
        <v>332</v>
      </c>
    </row>
    <row r="181" spans="2:10" ht="15.6">
      <c r="B181" s="1286" t="s">
        <v>14</v>
      </c>
      <c r="C181" s="577" t="s">
        <v>551</v>
      </c>
      <c r="D181" s="621">
        <v>180</v>
      </c>
      <c r="E181" s="379">
        <v>3.92</v>
      </c>
      <c r="F181" s="698">
        <v>10.58</v>
      </c>
      <c r="G181" s="764">
        <v>18.12</v>
      </c>
      <c r="H181" s="1764">
        <v>183.38</v>
      </c>
      <c r="I181" s="1326">
        <v>13</v>
      </c>
      <c r="J181" s="1288" t="s">
        <v>620</v>
      </c>
    </row>
    <row r="182" spans="2:10">
      <c r="B182" s="1284" t="s">
        <v>53</v>
      </c>
      <c r="C182" s="577" t="s">
        <v>673</v>
      </c>
      <c r="D182" s="621">
        <v>200</v>
      </c>
      <c r="E182" s="379">
        <v>0.253</v>
      </c>
      <c r="F182" s="698">
        <v>0.11799999999999999</v>
      </c>
      <c r="G182" s="764">
        <v>33.020000000000003</v>
      </c>
      <c r="H182" s="1764">
        <v>134.154</v>
      </c>
      <c r="I182" s="1326">
        <v>24</v>
      </c>
      <c r="J182" s="1288" t="s">
        <v>615</v>
      </c>
    </row>
    <row r="183" spans="2:10">
      <c r="B183" s="92"/>
      <c r="C183" s="389" t="s">
        <v>11</v>
      </c>
      <c r="D183" s="621">
        <v>50</v>
      </c>
      <c r="E183" s="316">
        <v>2.625</v>
      </c>
      <c r="F183" s="315">
        <v>0.35499999999999998</v>
      </c>
      <c r="G183" s="317">
        <v>20.396999999999998</v>
      </c>
      <c r="H183" s="1764">
        <v>95.283000000000001</v>
      </c>
      <c r="I183" s="1287">
        <v>20</v>
      </c>
      <c r="J183" s="1288" t="s">
        <v>10</v>
      </c>
    </row>
    <row r="184" spans="2:10" ht="15" thickBot="1">
      <c r="B184" s="94"/>
      <c r="C184" s="1213" t="s">
        <v>535</v>
      </c>
      <c r="D184" s="621">
        <v>30</v>
      </c>
      <c r="E184" s="379">
        <v>1.6950000000000001</v>
      </c>
      <c r="F184" s="698">
        <v>0.36</v>
      </c>
      <c r="G184" s="698">
        <v>12.56</v>
      </c>
      <c r="H184" s="1764">
        <v>60.26</v>
      </c>
      <c r="I184" s="1278">
        <v>19</v>
      </c>
      <c r="J184" s="1289" t="s">
        <v>10</v>
      </c>
    </row>
    <row r="185" spans="2:10" ht="15" thickBot="1">
      <c r="B185" s="1290" t="s">
        <v>536</v>
      </c>
      <c r="C185" s="32"/>
      <c r="D185" s="43"/>
      <c r="E185" s="51">
        <f>SUM(E179:E184)</f>
        <v>22.09</v>
      </c>
      <c r="F185" s="130">
        <f>SUM(F179:F184)</f>
        <v>23.033000000000001</v>
      </c>
      <c r="G185" s="197">
        <f>SUM(G179:G184)</f>
        <v>96.147000000000006</v>
      </c>
      <c r="H185" s="1348">
        <f>SUM(H179:H184)</f>
        <v>680.245</v>
      </c>
      <c r="I185" s="1293" t="s">
        <v>537</v>
      </c>
      <c r="J185" s="1294"/>
    </row>
    <row r="186" spans="2:10" ht="15" thickBot="1">
      <c r="B186" s="1295" t="s">
        <v>13</v>
      </c>
      <c r="C186" s="35"/>
      <c r="D186" s="45"/>
      <c r="E186" s="332">
        <v>22.5</v>
      </c>
      <c r="F186" s="333">
        <v>23</v>
      </c>
      <c r="G186" s="333">
        <v>95.75</v>
      </c>
      <c r="H186" s="333">
        <v>680</v>
      </c>
      <c r="I186" s="1296" t="s">
        <v>538</v>
      </c>
      <c r="J186" s="1297">
        <f>D179+D180+D181+D182+D183+D184</f>
        <v>620</v>
      </c>
    </row>
    <row r="187" spans="2:10" ht="15" thickBot="1">
      <c r="B187" s="1298" t="s">
        <v>516</v>
      </c>
      <c r="C187" s="102"/>
      <c r="D187" s="1299" t="s">
        <v>517</v>
      </c>
      <c r="E187" s="568" t="s">
        <v>518</v>
      </c>
      <c r="F187" s="568"/>
      <c r="G187" s="568"/>
      <c r="H187" s="1300" t="s">
        <v>519</v>
      </c>
      <c r="I187" s="1301" t="s">
        <v>520</v>
      </c>
      <c r="J187" s="1302" t="s">
        <v>521</v>
      </c>
    </row>
    <row r="188" spans="2:10">
      <c r="B188" s="1303" t="s">
        <v>522</v>
      </c>
      <c r="C188" s="1265" t="s">
        <v>523</v>
      </c>
      <c r="D188" s="1304" t="s">
        <v>524</v>
      </c>
      <c r="E188" s="1305" t="s">
        <v>525</v>
      </c>
      <c r="F188" s="1305" t="s">
        <v>74</v>
      </c>
      <c r="G188" s="1305" t="s">
        <v>75</v>
      </c>
      <c r="H188" s="1306" t="s">
        <v>526</v>
      </c>
      <c r="I188" s="1269" t="s">
        <v>527</v>
      </c>
      <c r="J188" s="1270" t="s">
        <v>528</v>
      </c>
    </row>
    <row r="189" spans="2:10" ht="15" thickBot="1">
      <c r="B189" s="1307"/>
      <c r="C189" s="1271"/>
      <c r="D189" s="1272"/>
      <c r="E189" s="1308" t="s">
        <v>6</v>
      </c>
      <c r="F189" s="1308" t="s">
        <v>7</v>
      </c>
      <c r="G189" s="1308" t="s">
        <v>8</v>
      </c>
      <c r="H189" s="1273" t="s">
        <v>529</v>
      </c>
      <c r="I189" s="1274" t="s">
        <v>530</v>
      </c>
      <c r="J189" s="1275" t="s">
        <v>531</v>
      </c>
    </row>
    <row r="190" spans="2:10">
      <c r="B190" s="1263" t="s">
        <v>532</v>
      </c>
      <c r="C190" s="389" t="s">
        <v>552</v>
      </c>
      <c r="D190" s="1310">
        <v>240</v>
      </c>
      <c r="E190" s="468">
        <v>9.2889999999999997</v>
      </c>
      <c r="F190" s="737">
        <v>8.0640000000000001</v>
      </c>
      <c r="G190" s="736">
        <v>30.317</v>
      </c>
      <c r="H190" s="1764">
        <v>231</v>
      </c>
      <c r="I190" s="1335">
        <v>2</v>
      </c>
      <c r="J190" s="1312" t="s">
        <v>22</v>
      </c>
    </row>
    <row r="191" spans="2:10">
      <c r="B191" s="1284" t="s">
        <v>547</v>
      </c>
      <c r="C191" s="1390" t="s">
        <v>270</v>
      </c>
      <c r="D191" s="571">
        <v>10</v>
      </c>
      <c r="E191" s="460">
        <v>0.08</v>
      </c>
      <c r="F191" s="737">
        <v>7.25</v>
      </c>
      <c r="G191" s="737">
        <v>0.13</v>
      </c>
      <c r="H191" s="1764">
        <v>66.09</v>
      </c>
      <c r="I191" s="1316">
        <v>16</v>
      </c>
      <c r="J191" s="1325" t="s">
        <v>269</v>
      </c>
    </row>
    <row r="192" spans="2:10" ht="15.6">
      <c r="B192" s="1286" t="s">
        <v>14</v>
      </c>
      <c r="C192" s="389" t="s">
        <v>553</v>
      </c>
      <c r="D192" s="621">
        <v>20</v>
      </c>
      <c r="E192" s="456">
        <v>4.32</v>
      </c>
      <c r="F192" s="698">
        <v>3.456</v>
      </c>
      <c r="G192" s="698">
        <v>0</v>
      </c>
      <c r="H192" s="1764">
        <v>48.384</v>
      </c>
      <c r="I192" s="1287">
        <v>17</v>
      </c>
      <c r="J192" s="1325" t="s">
        <v>554</v>
      </c>
    </row>
    <row r="193" spans="2:10">
      <c r="B193" s="1284" t="s">
        <v>54</v>
      </c>
      <c r="C193" s="570" t="s">
        <v>675</v>
      </c>
      <c r="D193" s="621">
        <v>200</v>
      </c>
      <c r="E193" s="379">
        <v>3.8</v>
      </c>
      <c r="F193" s="698">
        <v>3</v>
      </c>
      <c r="G193" s="698">
        <v>23</v>
      </c>
      <c r="H193" s="1764">
        <v>134.19999999999999</v>
      </c>
      <c r="I193" s="1326">
        <v>26</v>
      </c>
      <c r="J193" s="1288" t="s">
        <v>23</v>
      </c>
    </row>
    <row r="194" spans="2:10">
      <c r="B194" s="92"/>
      <c r="C194" s="389" t="s">
        <v>11</v>
      </c>
      <c r="D194" s="621">
        <v>50</v>
      </c>
      <c r="E194" s="316">
        <v>2.625</v>
      </c>
      <c r="F194" s="315">
        <v>0.35499999999999998</v>
      </c>
      <c r="G194" s="317">
        <v>20.396999999999998</v>
      </c>
      <c r="H194" s="1764">
        <v>95.283000000000001</v>
      </c>
      <c r="I194" s="1287">
        <v>20</v>
      </c>
      <c r="J194" s="1288" t="s">
        <v>10</v>
      </c>
    </row>
    <row r="195" spans="2:10">
      <c r="B195" s="92"/>
      <c r="C195" s="1213" t="s">
        <v>535</v>
      </c>
      <c r="D195" s="621">
        <v>30</v>
      </c>
      <c r="E195" s="379">
        <v>1.6950000000000001</v>
      </c>
      <c r="F195" s="698">
        <v>0.36</v>
      </c>
      <c r="G195" s="698">
        <v>12.56</v>
      </c>
      <c r="H195" s="1764">
        <v>60.26</v>
      </c>
      <c r="I195" s="1278">
        <v>19</v>
      </c>
      <c r="J195" s="1289" t="s">
        <v>10</v>
      </c>
    </row>
    <row r="196" spans="2:10" ht="15" thickBot="1">
      <c r="B196" s="94"/>
      <c r="C196" s="1391" t="s">
        <v>544</v>
      </c>
      <c r="D196" s="1317">
        <v>110</v>
      </c>
      <c r="E196" s="470">
        <v>0.44</v>
      </c>
      <c r="F196" s="471">
        <v>0.44</v>
      </c>
      <c r="G196" s="472">
        <v>10.78</v>
      </c>
      <c r="H196" s="1767">
        <v>48.84</v>
      </c>
      <c r="I196" s="1329">
        <v>21</v>
      </c>
      <c r="J196" s="1330" t="s">
        <v>12</v>
      </c>
    </row>
    <row r="197" spans="2:10" ht="15" thickBot="1">
      <c r="B197" s="1290" t="s">
        <v>536</v>
      </c>
      <c r="C197" s="32"/>
      <c r="D197" s="43"/>
      <c r="E197" s="51">
        <f>SUM(E190:E196)</f>
        <v>22.249000000000002</v>
      </c>
      <c r="F197" s="52">
        <f>SUM(F190:F196)</f>
        <v>22.925000000000001</v>
      </c>
      <c r="G197" s="52">
        <f>SUM(G190:G196)</f>
        <v>97.183999999999997</v>
      </c>
      <c r="H197" s="318">
        <f>SUM(H190:H196)</f>
        <v>684.05700000000002</v>
      </c>
      <c r="I197" s="1293" t="s">
        <v>537</v>
      </c>
      <c r="J197" s="1294"/>
    </row>
    <row r="198" spans="2:10" ht="15" thickBot="1">
      <c r="B198" s="1295" t="s">
        <v>13</v>
      </c>
      <c r="C198" s="35"/>
      <c r="D198" s="45"/>
      <c r="E198" s="332">
        <v>22.5</v>
      </c>
      <c r="F198" s="333">
        <v>23</v>
      </c>
      <c r="G198" s="333">
        <v>95.75</v>
      </c>
      <c r="H198" s="333">
        <v>680</v>
      </c>
      <c r="I198" s="1296" t="s">
        <v>538</v>
      </c>
      <c r="J198" s="1297">
        <f>D190+D191+D192+D193+D194+D195+D196</f>
        <v>660</v>
      </c>
    </row>
    <row r="199" spans="2:10" ht="15" thickBot="1">
      <c r="B199" s="1386" t="s">
        <v>560</v>
      </c>
      <c r="C199" s="56"/>
      <c r="D199" s="57"/>
      <c r="E199" s="568" t="s">
        <v>518</v>
      </c>
      <c r="F199" s="568"/>
      <c r="G199" s="568"/>
      <c r="H199" s="1300" t="s">
        <v>519</v>
      </c>
      <c r="I199" s="1349" t="s">
        <v>555</v>
      </c>
      <c r="J199" s="1350"/>
    </row>
    <row r="200" spans="2:10">
      <c r="B200" s="60"/>
      <c r="C200" s="1726" t="s">
        <v>556</v>
      </c>
      <c r="D200" s="321"/>
      <c r="E200" s="1352" t="s">
        <v>525</v>
      </c>
      <c r="F200" s="1305" t="s">
        <v>74</v>
      </c>
      <c r="G200" s="1305" t="s">
        <v>75</v>
      </c>
      <c r="H200" s="1306" t="s">
        <v>526</v>
      </c>
      <c r="I200" s="1353" t="s">
        <v>55</v>
      </c>
      <c r="J200" s="1354" t="s">
        <v>481</v>
      </c>
    </row>
    <row r="201" spans="2:10" ht="16.2" thickBot="1">
      <c r="B201" s="54"/>
      <c r="C201" s="1745" t="s">
        <v>546</v>
      </c>
      <c r="D201" s="1355"/>
      <c r="E201" s="1356" t="s">
        <v>6</v>
      </c>
      <c r="F201" s="1308" t="s">
        <v>7</v>
      </c>
      <c r="G201" s="1308" t="s">
        <v>8</v>
      </c>
      <c r="H201" s="1273" t="s">
        <v>529</v>
      </c>
      <c r="I201" s="1353" t="s">
        <v>482</v>
      </c>
      <c r="J201" s="1357"/>
    </row>
    <row r="202" spans="2:10">
      <c r="B202" s="60"/>
      <c r="C202" s="1358" t="s">
        <v>173</v>
      </c>
      <c r="D202" s="1359">
        <v>1</v>
      </c>
      <c r="E202" s="331">
        <v>90</v>
      </c>
      <c r="F202" s="58">
        <v>92</v>
      </c>
      <c r="G202" s="59">
        <v>383</v>
      </c>
      <c r="H202" s="1756">
        <v>2720</v>
      </c>
      <c r="I202" s="1360" t="s">
        <v>525</v>
      </c>
      <c r="J202" s="1361">
        <f>(E204-E206)*5</f>
        <v>0</v>
      </c>
    </row>
    <row r="203" spans="2:10">
      <c r="B203" s="708"/>
      <c r="C203" s="322" t="s">
        <v>202</v>
      </c>
      <c r="D203" s="1362"/>
      <c r="E203" s="1363"/>
      <c r="F203" s="1364"/>
      <c r="G203" s="1364"/>
      <c r="H203" s="1757"/>
      <c r="I203" s="1366" t="s">
        <v>74</v>
      </c>
      <c r="J203" s="1367">
        <f>(F204-F206)*5</f>
        <v>0</v>
      </c>
    </row>
    <row r="204" spans="2:10">
      <c r="B204" s="1368" t="s">
        <v>26</v>
      </c>
      <c r="C204" s="1369" t="s">
        <v>216</v>
      </c>
      <c r="D204" s="1370">
        <v>0.25</v>
      </c>
      <c r="E204" s="1754">
        <v>22.5</v>
      </c>
      <c r="F204" s="1755">
        <v>23</v>
      </c>
      <c r="G204" s="1755">
        <v>95.75</v>
      </c>
      <c r="H204" s="1758">
        <v>680</v>
      </c>
      <c r="I204" s="1366" t="s">
        <v>75</v>
      </c>
      <c r="J204" s="1387">
        <f>(G204-G206)*5</f>
        <v>0</v>
      </c>
    </row>
    <row r="205" spans="2:10">
      <c r="B205" s="60"/>
      <c r="C205" s="1371"/>
      <c r="D205" s="1372"/>
      <c r="E205" s="1373"/>
      <c r="F205" s="1374"/>
      <c r="G205" s="1375"/>
      <c r="H205" s="1772"/>
      <c r="I205" s="1377" t="s">
        <v>557</v>
      </c>
      <c r="J205" s="1378"/>
    </row>
    <row r="206" spans="2:10" ht="15" thickBot="1">
      <c r="B206" s="312"/>
      <c r="C206" s="313" t="s">
        <v>214</v>
      </c>
      <c r="D206" s="1379"/>
      <c r="E206" s="1742">
        <f>(E146+E159+E174+E185+E197)/5</f>
        <v>22.5</v>
      </c>
      <c r="F206" s="1380">
        <f>(F146+F159+F174+F185+F197)/5</f>
        <v>23</v>
      </c>
      <c r="G206" s="1380">
        <f>(G146+G159+G174+G185+G197)/5</f>
        <v>95.75</v>
      </c>
      <c r="H206" s="1760">
        <f>(H146+H159+H174+H185+H197)/5</f>
        <v>680</v>
      </c>
      <c r="I206" s="1381" t="s">
        <v>529</v>
      </c>
      <c r="J206" s="1388">
        <f>(H204-H206)*10</f>
        <v>0</v>
      </c>
    </row>
    <row r="207" spans="2:10">
      <c r="B207" s="2" t="s">
        <v>188</v>
      </c>
      <c r="D207"/>
      <c r="E207"/>
      <c r="F207"/>
      <c r="G207"/>
      <c r="H207" t="s">
        <v>189</v>
      </c>
      <c r="I207"/>
      <c r="J207"/>
    </row>
    <row r="208" spans="2:10" ht="11.4" customHeight="1">
      <c r="C208" t="s">
        <v>27</v>
      </c>
      <c r="D208"/>
      <c r="E208" s="5"/>
      <c r="F208"/>
      <c r="G208"/>
      <c r="H208"/>
      <c r="I208"/>
      <c r="J208"/>
    </row>
    <row r="209" spans="2:10" ht="11.4" customHeight="1">
      <c r="B209" s="62">
        <v>1</v>
      </c>
      <c r="C209" s="1384" t="s">
        <v>558</v>
      </c>
      <c r="D209" s="63"/>
      <c r="E209" s="1384" t="s">
        <v>28</v>
      </c>
      <c r="F209" s="63"/>
      <c r="H209" s="63"/>
      <c r="I209" s="63"/>
      <c r="J209" s="63"/>
    </row>
    <row r="210" spans="2:10" ht="11.4" customHeight="1">
      <c r="B210" s="62"/>
      <c r="C210" s="1385" t="s">
        <v>559</v>
      </c>
      <c r="D210" s="61"/>
      <c r="E210" s="1385" t="s">
        <v>29</v>
      </c>
      <c r="G210" s="61"/>
      <c r="H210" s="61"/>
      <c r="I210" s="61"/>
      <c r="J210" s="61"/>
    </row>
    <row r="211" spans="2:10" ht="11.4" customHeight="1">
      <c r="C211" s="1385" t="s">
        <v>30</v>
      </c>
      <c r="D211" s="61"/>
      <c r="E211" s="385"/>
      <c r="G211" s="61"/>
      <c r="H211" s="61"/>
      <c r="I211" s="61"/>
      <c r="J211" s="61"/>
    </row>
    <row r="212" spans="2:10" ht="11.4" customHeight="1">
      <c r="C212" s="1385" t="s">
        <v>31</v>
      </c>
      <c r="D212" s="61"/>
      <c r="E212" s="67"/>
      <c r="F212" s="61"/>
      <c r="G212" s="61"/>
      <c r="H212" s="1384" t="s">
        <v>215</v>
      </c>
      <c r="I212" s="61"/>
      <c r="J212" s="61"/>
    </row>
    <row r="213" spans="2:10" ht="11.4" customHeight="1">
      <c r="B213">
        <v>2</v>
      </c>
      <c r="C213" s="61" t="s">
        <v>32</v>
      </c>
      <c r="D213" s="61"/>
      <c r="E213" s="67"/>
      <c r="F213" s="61" t="s">
        <v>33</v>
      </c>
      <c r="G213" s="61"/>
      <c r="H213" s="61"/>
      <c r="I213" s="61"/>
      <c r="J213" s="61"/>
    </row>
    <row r="214" spans="2:10">
      <c r="C214" s="61" t="s">
        <v>34</v>
      </c>
      <c r="D214" s="61"/>
      <c r="E214" s="67"/>
      <c r="F214" s="61"/>
      <c r="G214" s="66"/>
      <c r="H214" s="61"/>
      <c r="I214" s="61"/>
      <c r="J214" s="61"/>
    </row>
    <row r="215" spans="2:10">
      <c r="B215">
        <v>3</v>
      </c>
      <c r="C215" s="61" t="s">
        <v>35</v>
      </c>
      <c r="D215" s="61"/>
      <c r="E215" s="67"/>
      <c r="F215" s="61"/>
      <c r="G215" s="61"/>
      <c r="H215" s="61"/>
      <c r="I215" s="61"/>
      <c r="J215" s="61"/>
    </row>
    <row r="216" spans="2:10">
      <c r="C216" s="61" t="s">
        <v>36</v>
      </c>
      <c r="D216" s="61"/>
      <c r="E216" s="67"/>
      <c r="F216" s="61"/>
      <c r="G216" s="66"/>
      <c r="H216" s="61"/>
      <c r="I216" s="61"/>
      <c r="J216" s="61"/>
    </row>
    <row r="217" spans="2:10">
      <c r="I217" s="1251"/>
      <c r="J217" s="1251"/>
    </row>
  </sheetData>
  <mergeCells count="1">
    <mergeCell ref="B52:J52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91"/>
  <sheetViews>
    <sheetView topLeftCell="A130" workbookViewId="0">
      <selection activeCell="C156" sqref="C156"/>
    </sheetView>
  </sheetViews>
  <sheetFormatPr defaultRowHeight="14.4"/>
  <cols>
    <col min="1" max="1" width="0.88671875" customWidth="1"/>
    <col min="2" max="2" width="6.109375" customWidth="1"/>
    <col min="3" max="3" width="20" style="76" customWidth="1"/>
    <col min="4" max="4" width="6.5546875" customWidth="1"/>
    <col min="5" max="5" width="11" customWidth="1"/>
    <col min="6" max="6" width="6" customWidth="1"/>
    <col min="7" max="7" width="5.88671875" customWidth="1"/>
    <col min="8" max="8" width="10" customWidth="1"/>
    <col min="9" max="9" width="6.109375" customWidth="1"/>
    <col min="10" max="10" width="6.33203125" customWidth="1"/>
    <col min="11" max="11" width="9.44140625" customWidth="1"/>
    <col min="12" max="12" width="6.33203125" customWidth="1"/>
    <col min="13" max="13" width="6" customWidth="1"/>
    <col min="14" max="14" width="3.44140625" customWidth="1"/>
    <col min="15" max="15" width="14.33203125" customWidth="1"/>
    <col min="16" max="16" width="7.5546875" customWidth="1"/>
    <col min="17" max="17" width="9.5546875" customWidth="1"/>
    <col min="18" max="18" width="4.109375" customWidth="1"/>
    <col min="19" max="19" width="14.44140625" customWidth="1"/>
    <col min="20" max="20" width="8.5546875" customWidth="1"/>
    <col min="21" max="21" width="8.88671875" customWidth="1"/>
    <col min="22" max="22" width="5" customWidth="1"/>
    <col min="23" max="23" width="7.88671875" customWidth="1"/>
    <col min="24" max="24" width="6.88671875" customWidth="1"/>
    <col min="25" max="25" width="8.5546875" customWidth="1"/>
    <col min="26" max="26" width="3" customWidth="1"/>
    <col min="27" max="27" width="8.33203125" customWidth="1"/>
    <col min="28" max="28" width="6.109375" customWidth="1"/>
    <col min="29" max="29" width="8" customWidth="1"/>
    <col min="30" max="30" width="6.33203125" customWidth="1"/>
    <col min="32" max="32" width="8" customWidth="1"/>
    <col min="34" max="34" width="6.33203125" customWidth="1"/>
  </cols>
  <sheetData>
    <row r="1" spans="1:66" ht="12" customHeight="1">
      <c r="N1" s="61"/>
      <c r="AA1" s="160"/>
      <c r="AB1" s="160"/>
      <c r="AC1" s="160"/>
      <c r="AD1" s="160"/>
      <c r="AE1" s="160"/>
      <c r="AF1" s="160"/>
      <c r="AG1" s="307"/>
      <c r="AH1" s="307"/>
      <c r="AI1" s="229"/>
      <c r="AJ1" s="230"/>
      <c r="AK1" s="180"/>
      <c r="AL1" s="150"/>
      <c r="AM1" s="146"/>
      <c r="AN1" s="230"/>
      <c r="AO1" s="230"/>
      <c r="AP1" s="230"/>
      <c r="AQ1" s="23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</row>
    <row r="2" spans="1:66" ht="14.25" customHeight="1">
      <c r="B2" s="899" t="s">
        <v>202</v>
      </c>
      <c r="F2" s="9" t="s">
        <v>617</v>
      </c>
      <c r="N2" s="61"/>
      <c r="R2" s="228" t="s">
        <v>413</v>
      </c>
      <c r="T2" s="2"/>
      <c r="U2" s="2" t="s">
        <v>414</v>
      </c>
      <c r="V2" s="924"/>
      <c r="W2" s="9"/>
      <c r="AA2" s="1619"/>
      <c r="AB2" s="160"/>
      <c r="AC2" s="160"/>
      <c r="AD2" s="160"/>
      <c r="AE2" s="150"/>
      <c r="AF2" s="150"/>
      <c r="AG2" s="150"/>
      <c r="AH2" s="15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</row>
    <row r="3" spans="1:66">
      <c r="C3" s="11" t="s">
        <v>618</v>
      </c>
      <c r="G3" s="2"/>
      <c r="H3" s="2"/>
      <c r="I3" s="2"/>
      <c r="K3" s="136" t="s">
        <v>619</v>
      </c>
      <c r="L3" s="2"/>
      <c r="N3" s="61"/>
      <c r="O3" s="2" t="s">
        <v>218</v>
      </c>
      <c r="U3" s="61"/>
      <c r="V3" s="136"/>
      <c r="W3" s="78"/>
      <c r="AA3" s="240"/>
      <c r="AB3" s="240"/>
      <c r="AC3" s="160"/>
      <c r="AD3" s="280"/>
      <c r="AE3" s="160"/>
      <c r="AF3" s="160"/>
      <c r="AG3" s="135"/>
      <c r="AH3" s="1115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</row>
    <row r="4" spans="1:66" ht="13.5" customHeight="1">
      <c r="B4" s="2" t="s">
        <v>218</v>
      </c>
      <c r="C4" s="2"/>
      <c r="D4" s="79"/>
      <c r="F4" s="228" t="s">
        <v>397</v>
      </c>
      <c r="I4" s="80">
        <v>0.25</v>
      </c>
      <c r="K4" t="s">
        <v>272</v>
      </c>
      <c r="N4" s="61"/>
      <c r="O4" s="136" t="s">
        <v>459</v>
      </c>
      <c r="Q4" s="925" t="s">
        <v>416</v>
      </c>
      <c r="T4" s="926"/>
      <c r="U4" s="228" t="s">
        <v>417</v>
      </c>
      <c r="W4" s="136" t="s">
        <v>418</v>
      </c>
      <c r="AA4" s="157"/>
      <c r="AB4" s="160"/>
      <c r="AC4" s="209"/>
      <c r="AD4" s="160"/>
      <c r="AE4" s="209"/>
      <c r="AF4" s="1115"/>
      <c r="AG4" s="157"/>
      <c r="AH4" s="1115"/>
      <c r="AI4" s="150"/>
      <c r="AJ4" s="160"/>
      <c r="AK4" s="160"/>
      <c r="AL4" s="160"/>
      <c r="AM4" s="160"/>
      <c r="AN4" s="213"/>
      <c r="AO4" s="209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</row>
    <row r="5" spans="1:66" ht="13.5" customHeight="1" thickBot="1">
      <c r="N5" s="61"/>
      <c r="AA5" s="157"/>
      <c r="AB5" s="1115"/>
      <c r="AC5" s="209"/>
      <c r="AD5" s="160"/>
      <c r="AE5" s="209"/>
      <c r="AF5" s="1115"/>
      <c r="AG5" s="157"/>
      <c r="AH5" s="1115"/>
      <c r="AI5" s="157"/>
      <c r="AJ5" s="160"/>
      <c r="AK5" s="150"/>
      <c r="AL5" s="150"/>
      <c r="AM5" s="160"/>
      <c r="AN5" s="298"/>
      <c r="AO5" s="209"/>
      <c r="AP5" s="182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</row>
    <row r="6" spans="1:66" ht="13.5" customHeight="1">
      <c r="B6" s="90" t="s">
        <v>2</v>
      </c>
      <c r="C6" s="424" t="s">
        <v>3</v>
      </c>
      <c r="D6" s="33" t="s">
        <v>4</v>
      </c>
      <c r="E6" s="269" t="s">
        <v>80</v>
      </c>
      <c r="F6" s="270"/>
      <c r="G6" s="270"/>
      <c r="H6" s="270"/>
      <c r="I6" s="270"/>
      <c r="J6" s="270"/>
      <c r="K6" s="270"/>
      <c r="L6" s="270"/>
      <c r="M6" s="50"/>
      <c r="N6" s="61"/>
      <c r="O6" s="927" t="s">
        <v>419</v>
      </c>
      <c r="S6" s="928"/>
      <c r="T6" t="s">
        <v>420</v>
      </c>
      <c r="Y6" s="78"/>
      <c r="AA6" s="164"/>
      <c r="AB6" s="1172"/>
      <c r="AC6" s="209"/>
      <c r="AD6" s="160"/>
      <c r="AE6" s="209"/>
      <c r="AF6" s="1115"/>
      <c r="AG6" s="157"/>
      <c r="AH6" s="1115"/>
      <c r="AI6" s="157"/>
      <c r="AJ6" s="160"/>
      <c r="AK6" s="160"/>
      <c r="AL6" s="160"/>
      <c r="AM6" s="157"/>
      <c r="AN6" s="298"/>
      <c r="AO6" s="209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</row>
    <row r="7" spans="1:66" ht="15" thickBot="1">
      <c r="B7" s="27" t="s">
        <v>5</v>
      </c>
      <c r="C7" s="5"/>
      <c r="D7" s="89" t="s">
        <v>81</v>
      </c>
      <c r="E7" s="54"/>
      <c r="F7" s="28"/>
      <c r="G7" s="28"/>
      <c r="H7" s="28"/>
      <c r="I7" s="28"/>
      <c r="J7" s="28"/>
      <c r="K7" s="28"/>
      <c r="L7" s="28"/>
      <c r="M7" s="73"/>
      <c r="N7" s="1746"/>
      <c r="AA7" s="164"/>
      <c r="AB7" s="1612"/>
      <c r="AC7" s="209"/>
      <c r="AD7" s="1115"/>
      <c r="AE7" s="209"/>
      <c r="AF7" s="160"/>
      <c r="AG7" s="150"/>
      <c r="AH7" s="1115"/>
      <c r="AI7" s="157"/>
      <c r="AJ7" s="150"/>
      <c r="AK7" s="146"/>
      <c r="AL7" s="1613"/>
      <c r="AM7" s="160"/>
      <c r="AN7" s="160"/>
      <c r="AO7" s="209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</row>
    <row r="8" spans="1:66" ht="16.2" thickBot="1">
      <c r="B8" s="849" t="s">
        <v>364</v>
      </c>
      <c r="C8" s="100"/>
      <c r="D8" s="1631"/>
      <c r="E8" s="670" t="s">
        <v>403</v>
      </c>
      <c r="F8" s="36"/>
      <c r="G8" s="36"/>
      <c r="H8" s="36" t="s">
        <v>227</v>
      </c>
      <c r="I8" s="36"/>
      <c r="J8" s="45"/>
      <c r="K8" s="357" t="s">
        <v>86</v>
      </c>
      <c r="L8" s="69"/>
      <c r="M8" s="50"/>
      <c r="N8" s="61"/>
      <c r="O8" s="929" t="s">
        <v>204</v>
      </c>
      <c r="P8" s="930"/>
      <c r="Q8" s="930"/>
      <c r="R8" s="931"/>
      <c r="S8" s="36"/>
      <c r="T8" s="36"/>
      <c r="U8" s="36"/>
      <c r="V8" s="36"/>
      <c r="W8" s="36"/>
      <c r="X8" s="36"/>
      <c r="Y8" s="45"/>
      <c r="AA8" s="157"/>
      <c r="AB8" s="1172"/>
      <c r="AC8" s="209"/>
      <c r="AD8" s="160"/>
      <c r="AE8" s="209"/>
      <c r="AF8" s="160"/>
      <c r="AG8" s="150"/>
      <c r="AH8" s="1115"/>
      <c r="AI8" s="160"/>
      <c r="AJ8" s="150"/>
      <c r="AK8" s="146"/>
      <c r="AL8" s="1614"/>
      <c r="AM8" s="160"/>
      <c r="AN8" s="160"/>
      <c r="AO8" s="209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</row>
    <row r="9" spans="1:66" ht="15" thickBot="1">
      <c r="A9" s="128"/>
      <c r="B9" s="569" t="s">
        <v>315</v>
      </c>
      <c r="C9" s="570" t="s">
        <v>284</v>
      </c>
      <c r="D9" s="887">
        <v>100</v>
      </c>
      <c r="E9" s="1666" t="s">
        <v>134</v>
      </c>
      <c r="F9" s="106" t="s">
        <v>135</v>
      </c>
      <c r="G9" s="246" t="s">
        <v>136</v>
      </c>
      <c r="H9" s="354" t="s">
        <v>134</v>
      </c>
      <c r="I9" s="106" t="s">
        <v>135</v>
      </c>
      <c r="J9" s="245" t="s">
        <v>136</v>
      </c>
      <c r="K9" s="770" t="s">
        <v>134</v>
      </c>
      <c r="L9" s="105" t="s">
        <v>135</v>
      </c>
      <c r="M9" s="241" t="s">
        <v>136</v>
      </c>
      <c r="N9" s="61"/>
      <c r="O9" s="932" t="s">
        <v>134</v>
      </c>
      <c r="P9" s="933" t="s">
        <v>135</v>
      </c>
      <c r="Q9" s="934" t="s">
        <v>136</v>
      </c>
      <c r="R9" s="69"/>
      <c r="S9" s="935" t="s">
        <v>134</v>
      </c>
      <c r="T9" s="935" t="s">
        <v>135</v>
      </c>
      <c r="U9" s="936" t="s">
        <v>136</v>
      </c>
      <c r="V9" s="69"/>
      <c r="W9" s="935" t="s">
        <v>134</v>
      </c>
      <c r="X9" s="935" t="s">
        <v>135</v>
      </c>
      <c r="Y9" s="936" t="s">
        <v>136</v>
      </c>
      <c r="AA9" s="164"/>
      <c r="AB9" s="1172"/>
      <c r="AC9" s="150"/>
      <c r="AD9" s="1115"/>
      <c r="AE9" s="209"/>
      <c r="AF9" s="160"/>
      <c r="AG9" s="150"/>
      <c r="AH9" s="1115"/>
      <c r="AI9" s="150"/>
      <c r="AJ9" s="150"/>
      <c r="AK9" s="146"/>
      <c r="AL9" s="1614"/>
      <c r="AM9" s="160"/>
      <c r="AN9" s="160"/>
      <c r="AO9" s="209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</row>
    <row r="10" spans="1:66">
      <c r="A10" s="128"/>
      <c r="B10" s="405" t="s">
        <v>635</v>
      </c>
      <c r="C10" s="434" t="s">
        <v>636</v>
      </c>
      <c r="D10" s="1672" t="s">
        <v>637</v>
      </c>
      <c r="E10" s="219" t="s">
        <v>85</v>
      </c>
      <c r="F10" s="482">
        <v>123.4</v>
      </c>
      <c r="G10" s="483">
        <v>100</v>
      </c>
      <c r="H10" s="215" t="s">
        <v>112</v>
      </c>
      <c r="I10" s="220">
        <v>3.48</v>
      </c>
      <c r="J10" s="358">
        <v>3.48</v>
      </c>
      <c r="K10" s="218" t="s">
        <v>86</v>
      </c>
      <c r="L10" s="216">
        <v>50</v>
      </c>
      <c r="M10" s="242">
        <v>50</v>
      </c>
      <c r="N10" s="61"/>
      <c r="O10" s="937" t="s">
        <v>421</v>
      </c>
      <c r="P10" s="938">
        <f>D15</f>
        <v>30</v>
      </c>
      <c r="Q10" s="1121">
        <f>D15</f>
        <v>30</v>
      </c>
      <c r="R10" s="8"/>
      <c r="S10" s="751" t="s">
        <v>98</v>
      </c>
      <c r="T10" s="939">
        <f>I16+L13</f>
        <v>7.49</v>
      </c>
      <c r="U10" s="1121">
        <f>M13+J16</f>
        <v>7.49</v>
      </c>
      <c r="V10" s="8"/>
      <c r="W10" s="941" t="s">
        <v>422</v>
      </c>
      <c r="X10" s="139"/>
      <c r="Y10" s="140"/>
      <c r="AA10" s="164"/>
      <c r="AB10" s="1172"/>
      <c r="AC10" s="209"/>
      <c r="AD10" s="160"/>
      <c r="AE10" s="209"/>
      <c r="AF10" s="160"/>
      <c r="AG10" s="150"/>
      <c r="AH10" s="1115"/>
      <c r="AI10" s="157"/>
      <c r="AJ10" s="150"/>
      <c r="AK10" s="146"/>
      <c r="AL10" s="1614"/>
      <c r="AM10" s="160"/>
      <c r="AN10" s="160"/>
      <c r="AO10" s="20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</row>
    <row r="11" spans="1:66">
      <c r="A11" s="128"/>
      <c r="B11" s="1673" t="s">
        <v>203</v>
      </c>
      <c r="C11" s="1608" t="s">
        <v>325</v>
      </c>
      <c r="D11" s="752" t="s">
        <v>326</v>
      </c>
      <c r="E11" s="430" t="s">
        <v>95</v>
      </c>
      <c r="F11" s="681">
        <v>6.9</v>
      </c>
      <c r="G11" s="443">
        <v>6.9</v>
      </c>
      <c r="H11" s="687" t="s">
        <v>95</v>
      </c>
      <c r="I11" s="702">
        <v>1.04</v>
      </c>
      <c r="J11" s="716">
        <v>1.04</v>
      </c>
      <c r="K11" s="418" t="s">
        <v>97</v>
      </c>
      <c r="L11" s="406">
        <v>300</v>
      </c>
      <c r="M11" s="407">
        <v>300</v>
      </c>
      <c r="N11" s="61"/>
      <c r="O11" s="942" t="s">
        <v>423</v>
      </c>
      <c r="P11" s="939">
        <f>F12+D14</f>
        <v>55</v>
      </c>
      <c r="Q11" s="1130">
        <f>D14+G12</f>
        <v>55</v>
      </c>
      <c r="R11" s="8"/>
      <c r="S11" s="943" t="s">
        <v>105</v>
      </c>
      <c r="T11" s="944">
        <f>F16</f>
        <v>8.65</v>
      </c>
      <c r="U11" s="1121">
        <f>G16</f>
        <v>8.65</v>
      </c>
      <c r="V11" s="8"/>
      <c r="W11" s="541" t="s">
        <v>643</v>
      </c>
      <c r="X11" s="973">
        <f>L15</f>
        <v>11.91</v>
      </c>
      <c r="Y11" s="1131">
        <f>M15</f>
        <v>11.91</v>
      </c>
      <c r="AA11" s="164"/>
      <c r="AB11" s="1172"/>
      <c r="AC11" s="209"/>
      <c r="AD11" s="1115"/>
      <c r="AE11" s="209"/>
      <c r="AF11" s="160"/>
      <c r="AG11" s="150"/>
      <c r="AH11" s="1115"/>
      <c r="AI11" s="157"/>
      <c r="AJ11" s="150"/>
      <c r="AK11" s="262"/>
      <c r="AL11" s="1614"/>
      <c r="AM11" s="160"/>
      <c r="AN11" s="160"/>
      <c r="AO11" s="209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</row>
    <row r="12" spans="1:66">
      <c r="A12" s="128"/>
      <c r="B12" s="405" t="s">
        <v>15</v>
      </c>
      <c r="C12" s="577" t="s">
        <v>638</v>
      </c>
      <c r="D12" s="887">
        <v>200</v>
      </c>
      <c r="E12" s="1213" t="s">
        <v>11</v>
      </c>
      <c r="F12" s="525">
        <v>5</v>
      </c>
      <c r="G12" s="766">
        <v>5</v>
      </c>
      <c r="H12" s="730" t="s">
        <v>209</v>
      </c>
      <c r="I12" s="731">
        <v>10.35</v>
      </c>
      <c r="J12" s="732">
        <v>10.35</v>
      </c>
      <c r="K12" s="418" t="s">
        <v>72</v>
      </c>
      <c r="L12" s="406">
        <v>2.27</v>
      </c>
      <c r="M12" s="395">
        <v>2.27</v>
      </c>
      <c r="N12" s="61"/>
      <c r="O12" s="942" t="s">
        <v>95</v>
      </c>
      <c r="P12" s="939">
        <f>F11+I11</f>
        <v>7.94</v>
      </c>
      <c r="Q12" s="1121">
        <f>J11+G11</f>
        <v>7.94</v>
      </c>
      <c r="R12" s="8"/>
      <c r="S12" s="947" t="s">
        <v>341</v>
      </c>
      <c r="T12" s="1135">
        <f>U12/1000/0.04</f>
        <v>8.2750000000000004E-2</v>
      </c>
      <c r="U12" s="1121">
        <f>G15</f>
        <v>3.31</v>
      </c>
      <c r="V12" s="8"/>
      <c r="W12" s="346" t="s">
        <v>443</v>
      </c>
      <c r="X12" s="939">
        <f>L16</f>
        <v>16.739999999999998</v>
      </c>
      <c r="Y12" s="1132">
        <f>M16</f>
        <v>13.38</v>
      </c>
      <c r="AA12" s="164"/>
      <c r="AB12" s="160"/>
      <c r="AC12" s="171"/>
      <c r="AD12" s="160"/>
      <c r="AE12" s="209"/>
      <c r="AF12" s="1115"/>
      <c r="AG12" s="150"/>
      <c r="AH12" s="1115"/>
      <c r="AI12" s="157"/>
      <c r="AJ12" s="150"/>
      <c r="AK12" s="222"/>
      <c r="AL12" s="1614"/>
      <c r="AM12" s="160"/>
      <c r="AN12" s="160"/>
      <c r="AO12" s="209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</row>
    <row r="13" spans="1:66">
      <c r="A13" s="128"/>
      <c r="B13" s="708"/>
      <c r="C13" s="542" t="s">
        <v>639</v>
      </c>
      <c r="D13" s="709"/>
      <c r="E13" s="430" t="s">
        <v>336</v>
      </c>
      <c r="F13" s="702">
        <v>9.6</v>
      </c>
      <c r="G13" s="524">
        <v>8</v>
      </c>
      <c r="H13" s="687" t="s">
        <v>464</v>
      </c>
      <c r="I13" s="702">
        <v>2.9999999999999997E-4</v>
      </c>
      <c r="J13" s="716">
        <v>2.9999999999999997E-4</v>
      </c>
      <c r="K13" s="418" t="s">
        <v>98</v>
      </c>
      <c r="L13" s="406">
        <v>7.19</v>
      </c>
      <c r="M13" s="407">
        <v>7.19</v>
      </c>
      <c r="N13" s="61"/>
      <c r="O13" s="942" t="s">
        <v>160</v>
      </c>
      <c r="P13" s="939">
        <f>L10</f>
        <v>50</v>
      </c>
      <c r="Q13" s="1121">
        <f>M10</f>
        <v>50</v>
      </c>
      <c r="R13" s="8"/>
      <c r="S13" s="948" t="s">
        <v>69</v>
      </c>
      <c r="T13" s="938">
        <f>I20</f>
        <v>8</v>
      </c>
      <c r="U13" s="1121">
        <f>J20</f>
        <v>8</v>
      </c>
      <c r="V13" s="8"/>
      <c r="W13" s="400" t="s">
        <v>294</v>
      </c>
      <c r="X13" s="973">
        <f>L20</f>
        <v>3.3</v>
      </c>
      <c r="Y13" s="1132">
        <f>M20</f>
        <v>3.3</v>
      </c>
      <c r="AA13" s="164"/>
      <c r="AB13" s="160"/>
      <c r="AC13" s="209"/>
      <c r="AD13" s="1115"/>
      <c r="AE13" s="209"/>
      <c r="AF13" s="1115"/>
      <c r="AG13" s="150"/>
      <c r="AH13" s="1115"/>
      <c r="AI13" s="157"/>
      <c r="AJ13" s="150"/>
      <c r="AK13" s="222"/>
      <c r="AL13" s="1614"/>
      <c r="AM13" s="160"/>
      <c r="AN13" s="160"/>
      <c r="AO13" s="20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</row>
    <row r="14" spans="1:66" ht="15.6">
      <c r="A14" s="128"/>
      <c r="B14" s="512" t="s">
        <v>10</v>
      </c>
      <c r="C14" s="513" t="s">
        <v>11</v>
      </c>
      <c r="D14" s="712">
        <v>50</v>
      </c>
      <c r="E14" s="430" t="s">
        <v>88</v>
      </c>
      <c r="F14" s="702">
        <v>10</v>
      </c>
      <c r="G14" s="524">
        <v>8</v>
      </c>
      <c r="H14" s="502" t="s">
        <v>72</v>
      </c>
      <c r="I14" s="406">
        <v>0.15</v>
      </c>
      <c r="J14" s="395">
        <v>0.15</v>
      </c>
      <c r="K14" s="1748" t="s">
        <v>642</v>
      </c>
      <c r="L14" s="702"/>
      <c r="M14" s="703"/>
      <c r="N14" s="61"/>
      <c r="O14" s="942" t="s">
        <v>243</v>
      </c>
      <c r="P14" s="950">
        <f>X18</f>
        <v>178.91000000000003</v>
      </c>
      <c r="Q14" s="1136">
        <f>Y18</f>
        <v>162.59</v>
      </c>
      <c r="R14" s="8"/>
      <c r="S14" s="751" t="s">
        <v>72</v>
      </c>
      <c r="T14" s="939">
        <f>F17+I14+L12</f>
        <v>2.92</v>
      </c>
      <c r="U14" s="1121">
        <f>J14+G17+M12</f>
        <v>2.92</v>
      </c>
      <c r="V14" s="8"/>
      <c r="W14" s="346" t="s">
        <v>128</v>
      </c>
      <c r="X14" s="973">
        <f>L18</f>
        <v>8.64</v>
      </c>
      <c r="Y14" s="1142">
        <f>M18</f>
        <v>6.9</v>
      </c>
      <c r="AA14" s="164"/>
      <c r="AB14" s="1114"/>
      <c r="AC14" s="186"/>
      <c r="AD14" s="1115"/>
      <c r="AE14" s="209"/>
      <c r="AF14" s="1115"/>
      <c r="AG14" s="150"/>
      <c r="AH14" s="1115"/>
      <c r="AI14" s="160"/>
      <c r="AJ14" s="209"/>
      <c r="AK14" s="297"/>
      <c r="AL14" s="1614"/>
      <c r="AM14" s="160"/>
      <c r="AN14" s="160"/>
      <c r="AO14" s="209"/>
      <c r="AP14" s="180"/>
      <c r="AQ14" s="150"/>
      <c r="AR14" s="146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</row>
    <row r="15" spans="1:66" ht="15.6">
      <c r="A15" s="128"/>
      <c r="B15" s="512" t="s">
        <v>10</v>
      </c>
      <c r="C15" s="513" t="s">
        <v>412</v>
      </c>
      <c r="D15" s="712">
        <v>30</v>
      </c>
      <c r="E15" s="430" t="s">
        <v>354</v>
      </c>
      <c r="F15" s="690" t="s">
        <v>324</v>
      </c>
      <c r="G15" s="524">
        <v>3.31</v>
      </c>
      <c r="H15" s="687" t="s">
        <v>336</v>
      </c>
      <c r="I15" s="673">
        <v>3.57</v>
      </c>
      <c r="J15" s="682">
        <v>3</v>
      </c>
      <c r="K15" s="346" t="s">
        <v>643</v>
      </c>
      <c r="L15" s="12">
        <v>11.91</v>
      </c>
      <c r="M15" s="1582">
        <v>11.91</v>
      </c>
      <c r="N15" s="61"/>
      <c r="O15" s="1049" t="s">
        <v>158</v>
      </c>
      <c r="P15" s="1137">
        <f>I19</f>
        <v>20</v>
      </c>
      <c r="Q15" s="1121">
        <f>J19</f>
        <v>20</v>
      </c>
      <c r="R15" s="8"/>
      <c r="S15" s="951" t="s">
        <v>327</v>
      </c>
      <c r="T15" s="1121">
        <f>T16+T17</f>
        <v>2.9999999999999997E-4</v>
      </c>
      <c r="U15" s="1121">
        <f>U16+U17</f>
        <v>2.9999999999999997E-4</v>
      </c>
      <c r="V15" s="8"/>
      <c r="W15" s="1668" t="s">
        <v>102</v>
      </c>
      <c r="X15" s="939">
        <f>F13+I15+L19</f>
        <v>17.12</v>
      </c>
      <c r="Y15" s="1132">
        <f>J15+G13+M19</f>
        <v>14.3</v>
      </c>
      <c r="AA15" s="164"/>
      <c r="AB15" s="1617"/>
      <c r="AC15" s="209"/>
      <c r="AD15" s="1115"/>
      <c r="AE15" s="209"/>
      <c r="AF15" s="1115"/>
      <c r="AG15" s="213"/>
      <c r="AH15" s="1115"/>
      <c r="AI15" s="160"/>
      <c r="AJ15" s="170"/>
      <c r="AK15" s="297"/>
      <c r="AL15" s="1614"/>
      <c r="AM15" s="160"/>
      <c r="AN15" s="160"/>
      <c r="AO15" s="209"/>
      <c r="AP15" s="1609"/>
      <c r="AQ15" s="615"/>
      <c r="AR15" s="616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</row>
    <row r="16" spans="1:66" ht="16.2" thickBot="1">
      <c r="A16" s="128"/>
      <c r="B16" s="152"/>
      <c r="C16" s="147"/>
      <c r="D16" s="148"/>
      <c r="E16" s="428" t="s">
        <v>105</v>
      </c>
      <c r="F16" s="525">
        <v>8.65</v>
      </c>
      <c r="G16" s="766">
        <v>8.65</v>
      </c>
      <c r="H16" s="687" t="s">
        <v>98</v>
      </c>
      <c r="I16" s="673">
        <v>0.3</v>
      </c>
      <c r="J16" s="682">
        <v>0.3</v>
      </c>
      <c r="K16" s="346" t="s">
        <v>443</v>
      </c>
      <c r="L16" s="702">
        <v>16.739999999999998</v>
      </c>
      <c r="M16" s="716">
        <v>13.38</v>
      </c>
      <c r="N16" s="61"/>
      <c r="O16" s="955" t="s">
        <v>425</v>
      </c>
      <c r="P16" s="939">
        <f>F10</f>
        <v>123.4</v>
      </c>
      <c r="Q16" s="1121">
        <f>G10</f>
        <v>100</v>
      </c>
      <c r="R16" s="8"/>
      <c r="S16" s="952" t="s">
        <v>365</v>
      </c>
      <c r="T16" s="1050">
        <f>I13</f>
        <v>2.9999999999999997E-4</v>
      </c>
      <c r="U16" s="1096">
        <f>J13</f>
        <v>2.9999999999999997E-4</v>
      </c>
      <c r="V16" s="8"/>
      <c r="W16" s="1668" t="s">
        <v>88</v>
      </c>
      <c r="X16" s="939">
        <f>F14+L17</f>
        <v>16</v>
      </c>
      <c r="Y16" s="1132">
        <f>G14+M17</f>
        <v>12.8</v>
      </c>
      <c r="AA16" s="164"/>
      <c r="AB16" s="1617"/>
      <c r="AC16" s="182"/>
      <c r="AD16" s="1115"/>
      <c r="AE16" s="209"/>
      <c r="AF16" s="1115"/>
      <c r="AG16" s="160"/>
      <c r="AH16" s="1115"/>
      <c r="AI16" s="180"/>
      <c r="AJ16" s="170"/>
      <c r="AK16" s="297"/>
      <c r="AL16" s="1614"/>
      <c r="AM16" s="160"/>
      <c r="AN16" s="160"/>
      <c r="AO16" s="209"/>
      <c r="AP16" s="182"/>
      <c r="AQ16" s="150"/>
      <c r="AR16" s="146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</row>
    <row r="17" spans="1:66" ht="16.2" thickBot="1">
      <c r="A17" s="128"/>
      <c r="B17" s="152"/>
      <c r="C17" s="155"/>
      <c r="D17" s="151"/>
      <c r="E17" s="1667" t="s">
        <v>99</v>
      </c>
      <c r="F17" s="525">
        <v>0.5</v>
      </c>
      <c r="G17" s="766">
        <v>0.5</v>
      </c>
      <c r="H17" s="1664" t="s">
        <v>641</v>
      </c>
      <c r="I17" s="1501"/>
      <c r="J17" s="1502"/>
      <c r="K17" s="346" t="s">
        <v>88</v>
      </c>
      <c r="L17" s="731">
        <v>6</v>
      </c>
      <c r="M17" s="732">
        <v>4.8</v>
      </c>
      <c r="N17" s="61"/>
      <c r="O17" s="959" t="s">
        <v>112</v>
      </c>
      <c r="P17" s="1051">
        <f>I10</f>
        <v>3.48</v>
      </c>
      <c r="Q17" s="1133">
        <f>J10</f>
        <v>3.48</v>
      </c>
      <c r="R17" s="28"/>
      <c r="S17" s="962" t="s">
        <v>426</v>
      </c>
      <c r="T17" s="963"/>
      <c r="U17" s="1138"/>
      <c r="V17" s="28"/>
      <c r="W17" s="1668" t="s">
        <v>644</v>
      </c>
      <c r="X17" s="973">
        <f>F22</f>
        <v>105.2</v>
      </c>
      <c r="Y17" s="1142">
        <f>G22</f>
        <v>100</v>
      </c>
      <c r="AA17" s="164"/>
      <c r="AB17" s="1114"/>
      <c r="AC17" s="209"/>
      <c r="AD17" s="160"/>
      <c r="AE17" s="209"/>
      <c r="AF17" s="160"/>
      <c r="AG17" s="160"/>
      <c r="AH17" s="1115"/>
      <c r="AI17" s="160"/>
      <c r="AJ17" s="209"/>
      <c r="AK17" s="297"/>
      <c r="AL17" s="1614"/>
      <c r="AM17" s="160"/>
      <c r="AN17" s="160"/>
      <c r="AO17" s="209"/>
      <c r="AP17" s="182"/>
      <c r="AQ17" s="150"/>
      <c r="AR17" s="146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</row>
    <row r="18" spans="1:66" ht="16.2" thickBot="1">
      <c r="A18" s="128"/>
      <c r="B18" s="1657"/>
      <c r="C18" s="147"/>
      <c r="D18" s="148"/>
      <c r="E18" s="430" t="s">
        <v>126</v>
      </c>
      <c r="F18" s="673">
        <v>4.2</v>
      </c>
      <c r="G18" s="446">
        <v>4.2</v>
      </c>
      <c r="H18" s="500" t="s">
        <v>134</v>
      </c>
      <c r="I18" s="494" t="s">
        <v>135</v>
      </c>
      <c r="J18" s="496" t="s">
        <v>136</v>
      </c>
      <c r="K18" s="346" t="s">
        <v>128</v>
      </c>
      <c r="L18" s="702">
        <v>8.64</v>
      </c>
      <c r="M18" s="716">
        <v>6.9</v>
      </c>
      <c r="N18" s="61"/>
      <c r="O18" s="17"/>
      <c r="P18" s="1054"/>
      <c r="Q18" s="1055"/>
      <c r="S18" s="78"/>
      <c r="T18" s="927"/>
      <c r="U18" s="1056"/>
      <c r="W18" s="957" t="s">
        <v>242</v>
      </c>
      <c r="X18" s="977">
        <f>SUM(X11:X17)</f>
        <v>178.91000000000003</v>
      </c>
      <c r="Y18" s="958">
        <f>SUM(Y11:Y17)</f>
        <v>162.59</v>
      </c>
      <c r="AA18" s="276"/>
      <c r="AB18" s="1115"/>
      <c r="AC18" s="209"/>
      <c r="AD18" s="1115"/>
      <c r="AE18" s="209"/>
      <c r="AF18" s="1115"/>
      <c r="AG18" s="150"/>
      <c r="AH18" s="160"/>
      <c r="AI18" s="180"/>
      <c r="AJ18" s="209"/>
      <c r="AK18" s="297"/>
      <c r="AL18" s="1614"/>
      <c r="AM18" s="160"/>
      <c r="AN18" s="160"/>
      <c r="AO18" s="209"/>
      <c r="AP18" s="182"/>
      <c r="AQ18" s="150"/>
      <c r="AR18" s="146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</row>
    <row r="19" spans="1:66" ht="16.2" thickBot="1">
      <c r="A19" s="128"/>
      <c r="B19" s="152"/>
      <c r="C19" s="147"/>
      <c r="D19" s="148"/>
      <c r="E19" s="8"/>
      <c r="F19" s="8"/>
      <c r="G19" s="8"/>
      <c r="H19" s="587" t="s">
        <v>614</v>
      </c>
      <c r="I19" s="673">
        <v>20</v>
      </c>
      <c r="J19" s="674">
        <v>20</v>
      </c>
      <c r="K19" s="346" t="s">
        <v>336</v>
      </c>
      <c r="L19" s="690">
        <v>3.95</v>
      </c>
      <c r="M19" s="716">
        <v>3.3</v>
      </c>
      <c r="N19" s="61"/>
      <c r="S19" s="713" t="s">
        <v>126</v>
      </c>
      <c r="T19" s="777">
        <f>F18</f>
        <v>4.2</v>
      </c>
      <c r="U19" s="1121">
        <f>G18</f>
        <v>4.2</v>
      </c>
      <c r="W19" s="8"/>
      <c r="X19" s="8"/>
      <c r="Y19" s="71"/>
      <c r="AA19" s="150"/>
      <c r="AB19" s="1114"/>
      <c r="AC19" s="1615"/>
      <c r="AD19" s="1115"/>
      <c r="AE19" s="209"/>
      <c r="AF19" s="160"/>
      <c r="AG19" s="160"/>
      <c r="AH19" s="1115"/>
      <c r="AI19" s="160"/>
      <c r="AJ19" s="209"/>
      <c r="AK19" s="297"/>
      <c r="AL19" s="1614"/>
      <c r="AM19" s="160"/>
      <c r="AN19" s="160"/>
      <c r="AO19" s="209"/>
      <c r="AP19" s="302"/>
      <c r="AQ19" s="150"/>
      <c r="AR19" s="146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</row>
    <row r="20" spans="1:66" ht="15" thickBot="1">
      <c r="A20" s="128"/>
      <c r="B20" s="152"/>
      <c r="C20" s="147"/>
      <c r="D20" s="148"/>
      <c r="E20" s="1747" t="s">
        <v>283</v>
      </c>
      <c r="F20" s="1524"/>
      <c r="G20" s="437"/>
      <c r="H20" s="341" t="s">
        <v>69</v>
      </c>
      <c r="I20" s="673">
        <v>8</v>
      </c>
      <c r="J20" s="674">
        <v>8</v>
      </c>
      <c r="K20" s="400" t="s">
        <v>294</v>
      </c>
      <c r="L20" s="702">
        <v>3.3</v>
      </c>
      <c r="M20" s="716">
        <v>3.3</v>
      </c>
      <c r="N20" s="61"/>
      <c r="O20" s="17"/>
      <c r="P20" s="966"/>
      <c r="Q20" s="967"/>
      <c r="S20" s="355" t="s">
        <v>97</v>
      </c>
      <c r="T20" s="964">
        <f>I12+L11+I22</f>
        <v>510.35</v>
      </c>
      <c r="U20" s="1134">
        <f>J22+M11+J12</f>
        <v>510.35</v>
      </c>
      <c r="AA20" s="150"/>
      <c r="AB20" s="1176"/>
      <c r="AC20" s="1618"/>
      <c r="AD20" s="160"/>
      <c r="AE20" s="150"/>
      <c r="AF20" s="160"/>
      <c r="AG20" s="209"/>
      <c r="AH20" s="1115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</row>
    <row r="21" spans="1:66" ht="16.2" thickBot="1">
      <c r="A21" s="128"/>
      <c r="B21" s="152"/>
      <c r="C21" s="147"/>
      <c r="D21" s="148"/>
      <c r="E21" s="1666" t="s">
        <v>134</v>
      </c>
      <c r="F21" s="106" t="s">
        <v>135</v>
      </c>
      <c r="G21" s="1669" t="s">
        <v>136</v>
      </c>
      <c r="H21" s="561" t="s">
        <v>640</v>
      </c>
      <c r="I21" s="593">
        <v>0.2</v>
      </c>
      <c r="J21" s="594">
        <v>0.2</v>
      </c>
      <c r="K21" s="400" t="s">
        <v>105</v>
      </c>
      <c r="L21" s="702">
        <v>1.5</v>
      </c>
      <c r="M21" s="716">
        <v>1.5</v>
      </c>
      <c r="AA21" s="1619"/>
      <c r="AB21" s="1115"/>
      <c r="AC21" s="160"/>
      <c r="AD21" s="1115"/>
      <c r="AE21" s="150"/>
      <c r="AF21" s="160"/>
      <c r="AG21" s="160"/>
      <c r="AH21" s="1115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</row>
    <row r="22" spans="1:66" ht="15" thickBot="1">
      <c r="A22" s="128"/>
      <c r="B22" s="153"/>
      <c r="C22" s="326"/>
      <c r="D22" s="154"/>
      <c r="E22" s="1309" t="s">
        <v>644</v>
      </c>
      <c r="F22" s="220">
        <v>105.2</v>
      </c>
      <c r="G22" s="248">
        <v>100</v>
      </c>
      <c r="H22" s="348" t="s">
        <v>97</v>
      </c>
      <c r="I22" s="349">
        <v>200</v>
      </c>
      <c r="J22" s="374">
        <v>200</v>
      </c>
      <c r="K22" s="54"/>
      <c r="L22" s="28"/>
      <c r="M22" s="73"/>
      <c r="AA22" s="240"/>
      <c r="AB22" s="1115"/>
      <c r="AC22" s="160"/>
      <c r="AD22" s="1116"/>
      <c r="AE22" s="160"/>
      <c r="AF22" s="1115"/>
      <c r="AG22" s="135"/>
      <c r="AH22" s="1115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</row>
    <row r="23" spans="1:66" ht="15" thickBot="1">
      <c r="A23" s="128"/>
      <c r="AA23" s="157"/>
      <c r="AB23" s="160"/>
      <c r="AC23" s="209"/>
      <c r="AD23" s="160"/>
      <c r="AE23" s="209"/>
      <c r="AF23" s="1115"/>
      <c r="AG23" s="157"/>
      <c r="AH23" s="1115"/>
      <c r="AI23" s="160"/>
      <c r="AJ23" s="160"/>
      <c r="AK23" s="150"/>
      <c r="AL23" s="150"/>
      <c r="AM23" s="160"/>
      <c r="AN23" s="298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</row>
    <row r="24" spans="1:66" ht="16.2" thickBot="1">
      <c r="A24" s="128"/>
      <c r="B24" s="90" t="s">
        <v>2</v>
      </c>
      <c r="C24" s="424" t="s">
        <v>3</v>
      </c>
      <c r="D24" s="33" t="s">
        <v>4</v>
      </c>
      <c r="E24" s="269" t="s">
        <v>80</v>
      </c>
      <c r="F24" s="270"/>
      <c r="G24" s="270"/>
      <c r="H24" s="270"/>
      <c r="I24" s="270"/>
      <c r="J24" s="270"/>
      <c r="K24" s="270"/>
      <c r="L24" s="270"/>
      <c r="M24" s="50"/>
      <c r="AA24" s="157"/>
      <c r="AB24" s="1115"/>
      <c r="AC24" s="209"/>
      <c r="AD24" s="160"/>
      <c r="AE24" s="209"/>
      <c r="AF24" s="1115"/>
      <c r="AG24" s="157"/>
      <c r="AH24" s="1115"/>
      <c r="AI24" s="185"/>
      <c r="AJ24" s="160"/>
      <c r="AK24" s="160"/>
      <c r="AL24" s="160"/>
      <c r="AM24" s="157"/>
      <c r="AN24" s="298"/>
      <c r="AO24" s="160"/>
      <c r="AP24" s="213"/>
      <c r="AQ24" s="165"/>
      <c r="AR24" s="284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</row>
    <row r="25" spans="1:66" ht="16.2" thickBot="1">
      <c r="A25" s="128"/>
      <c r="B25" s="27" t="s">
        <v>5</v>
      </c>
      <c r="C25" s="5"/>
      <c r="D25" s="89" t="s">
        <v>81</v>
      </c>
      <c r="E25" s="54"/>
      <c r="F25" s="28"/>
      <c r="G25" s="28"/>
      <c r="H25" s="28"/>
      <c r="I25" s="28"/>
      <c r="J25" s="28"/>
      <c r="K25" s="28"/>
      <c r="L25" s="28"/>
      <c r="M25" s="73"/>
      <c r="N25" s="61"/>
      <c r="O25" s="929" t="s">
        <v>427</v>
      </c>
      <c r="P25" s="930"/>
      <c r="Q25" s="930"/>
      <c r="R25" s="931"/>
      <c r="S25" s="36"/>
      <c r="T25" s="36"/>
      <c r="U25" s="36"/>
      <c r="V25" s="36"/>
      <c r="W25" s="36"/>
      <c r="X25" s="36"/>
      <c r="Y25" s="45"/>
      <c r="AA25" s="164"/>
      <c r="AB25" s="1172"/>
      <c r="AC25" s="209"/>
      <c r="AD25" s="160"/>
      <c r="AE25" s="209"/>
      <c r="AF25" s="1115"/>
      <c r="AG25" s="157"/>
      <c r="AH25" s="1115"/>
      <c r="AI25" s="160"/>
      <c r="AJ25" s="150"/>
      <c r="AK25" s="636"/>
      <c r="AL25" s="1613"/>
      <c r="AM25" s="160"/>
      <c r="AN25" s="160"/>
      <c r="AO25" s="146"/>
      <c r="AP25" s="614"/>
      <c r="AQ25" s="287"/>
      <c r="AR25" s="283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</row>
    <row r="26" spans="1:66" ht="16.2" thickBot="1">
      <c r="A26" s="128"/>
      <c r="B26" s="894" t="s">
        <v>363</v>
      </c>
      <c r="C26" s="173"/>
      <c r="D26" s="199"/>
      <c r="E26" s="176" t="s">
        <v>232</v>
      </c>
      <c r="F26" s="190"/>
      <c r="G26" s="190"/>
      <c r="H26" s="36" t="s">
        <v>227</v>
      </c>
      <c r="I26" s="36"/>
      <c r="J26" s="45"/>
      <c r="K26" s="175" t="s">
        <v>234</v>
      </c>
      <c r="L26" s="190"/>
      <c r="M26" s="45"/>
      <c r="N26" s="1746"/>
      <c r="O26" s="932" t="s">
        <v>134</v>
      </c>
      <c r="P26" s="969" t="s">
        <v>135</v>
      </c>
      <c r="Q26" s="970" t="s">
        <v>136</v>
      </c>
      <c r="R26" s="69"/>
      <c r="S26" s="935" t="s">
        <v>134</v>
      </c>
      <c r="T26" s="935" t="s">
        <v>135</v>
      </c>
      <c r="U26" s="936" t="s">
        <v>136</v>
      </c>
      <c r="V26" s="69"/>
      <c r="W26" s="935" t="s">
        <v>134</v>
      </c>
      <c r="X26" s="935" t="s">
        <v>135</v>
      </c>
      <c r="Y26" s="936" t="s">
        <v>136</v>
      </c>
      <c r="AA26" s="164"/>
      <c r="AB26" s="1612"/>
      <c r="AC26" s="209"/>
      <c r="AD26" s="1115"/>
      <c r="AE26" s="209"/>
      <c r="AF26" s="160"/>
      <c r="AG26" s="150"/>
      <c r="AH26" s="1115"/>
      <c r="AI26" s="160"/>
      <c r="AJ26" s="150"/>
      <c r="AK26" s="637"/>
      <c r="AL26" s="1614"/>
      <c r="AM26" s="160"/>
      <c r="AN26" s="160"/>
      <c r="AO26" s="146"/>
      <c r="AP26" s="150"/>
      <c r="AQ26" s="193"/>
      <c r="AR26" s="253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</row>
    <row r="27" spans="1:66" ht="15" thickBot="1">
      <c r="A27" s="128"/>
      <c r="B27" s="1670" t="s">
        <v>315</v>
      </c>
      <c r="C27" s="386" t="s">
        <v>645</v>
      </c>
      <c r="D27" s="707">
        <v>100</v>
      </c>
      <c r="E27" s="485" t="s">
        <v>134</v>
      </c>
      <c r="F27" s="486" t="s">
        <v>135</v>
      </c>
      <c r="G27" s="493" t="s">
        <v>136</v>
      </c>
      <c r="H27" s="354" t="s">
        <v>134</v>
      </c>
      <c r="I27" s="106" t="s">
        <v>135</v>
      </c>
      <c r="J27" s="246" t="s">
        <v>136</v>
      </c>
      <c r="K27" s="500" t="s">
        <v>134</v>
      </c>
      <c r="L27" s="105" t="s">
        <v>135</v>
      </c>
      <c r="M27" s="241" t="s">
        <v>136</v>
      </c>
      <c r="N27" s="61"/>
      <c r="O27" s="937" t="s">
        <v>421</v>
      </c>
      <c r="P27" s="971">
        <f>D33</f>
        <v>40</v>
      </c>
      <c r="Q27" s="1121">
        <f>D33</f>
        <v>40</v>
      </c>
      <c r="R27" s="8"/>
      <c r="S27" s="948" t="s">
        <v>98</v>
      </c>
      <c r="T27" s="971">
        <f>I35+L30</f>
        <v>3.6999999999999997</v>
      </c>
      <c r="U27" s="1121">
        <f>M30+J35</f>
        <v>3.6999999999999997</v>
      </c>
      <c r="V27" s="8"/>
      <c r="W27" s="972" t="s">
        <v>422</v>
      </c>
      <c r="X27" s="972"/>
      <c r="Y27" s="1057"/>
      <c r="AA27" s="157"/>
      <c r="AB27" s="160"/>
      <c r="AC27" s="209"/>
      <c r="AD27" s="1115"/>
      <c r="AE27" s="209"/>
      <c r="AF27" s="160"/>
      <c r="AG27" s="150"/>
      <c r="AH27" s="1115"/>
      <c r="AI27" s="160"/>
      <c r="AJ27" s="150"/>
      <c r="AK27" s="146"/>
      <c r="AL27" s="1614"/>
      <c r="AM27" s="160"/>
      <c r="AN27" s="160"/>
      <c r="AO27" s="146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</row>
    <row r="28" spans="1:66" ht="15.75" customHeight="1">
      <c r="A28" s="128"/>
      <c r="B28" s="512" t="s">
        <v>228</v>
      </c>
      <c r="C28" s="513" t="s">
        <v>229</v>
      </c>
      <c r="D28" s="712" t="s">
        <v>351</v>
      </c>
      <c r="E28" s="218" t="s">
        <v>230</v>
      </c>
      <c r="F28" s="1513">
        <v>134.93700000000001</v>
      </c>
      <c r="G28" s="231">
        <v>94.6</v>
      </c>
      <c r="H28" s="53" t="s">
        <v>112</v>
      </c>
      <c r="I28" s="220">
        <v>4.9000000000000004</v>
      </c>
      <c r="J28" s="358">
        <v>4.9000000000000004</v>
      </c>
      <c r="K28" s="218" t="s">
        <v>63</v>
      </c>
      <c r="L28" s="238">
        <v>129.06</v>
      </c>
      <c r="M28" s="239">
        <v>96.8</v>
      </c>
      <c r="N28" s="61"/>
      <c r="O28" s="942" t="s">
        <v>423</v>
      </c>
      <c r="P28" s="973">
        <f>D32</f>
        <v>45</v>
      </c>
      <c r="Q28" s="1130">
        <f>D32</f>
        <v>45</v>
      </c>
      <c r="R28" s="8"/>
      <c r="S28" s="751" t="s">
        <v>105</v>
      </c>
      <c r="T28" s="973">
        <f>F35+L34</f>
        <v>8.8000000000000007</v>
      </c>
      <c r="U28" s="1121">
        <f>G35+M34</f>
        <v>8.8000000000000007</v>
      </c>
      <c r="V28" s="8"/>
      <c r="W28" s="945" t="s">
        <v>647</v>
      </c>
      <c r="X28" s="973">
        <f>L33</f>
        <v>99.4</v>
      </c>
      <c r="Y28" s="946">
        <f>M33</f>
        <v>79.8</v>
      </c>
      <c r="AA28" s="164"/>
      <c r="AB28" s="160"/>
      <c r="AC28" s="150"/>
      <c r="AD28" s="160"/>
      <c r="AE28" s="209"/>
      <c r="AF28" s="160"/>
      <c r="AG28" s="150"/>
      <c r="AH28" s="1115"/>
      <c r="AI28" s="160"/>
      <c r="AJ28" s="150"/>
      <c r="AK28" s="146"/>
      <c r="AL28" s="1614"/>
      <c r="AM28" s="160"/>
      <c r="AN28" s="160"/>
      <c r="AO28" s="213"/>
      <c r="AP28" s="160"/>
      <c r="AQ28" s="21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</row>
    <row r="29" spans="1:66" ht="15" customHeight="1">
      <c r="A29" s="128"/>
      <c r="B29" s="857" t="s">
        <v>276</v>
      </c>
      <c r="C29" s="858" t="s">
        <v>651</v>
      </c>
      <c r="D29" s="870" t="s">
        <v>654</v>
      </c>
      <c r="E29" s="341" t="s">
        <v>336</v>
      </c>
      <c r="F29" s="673">
        <v>22</v>
      </c>
      <c r="G29" s="446">
        <v>19.8</v>
      </c>
      <c r="H29" s="713" t="s">
        <v>121</v>
      </c>
      <c r="I29" s="690">
        <v>2</v>
      </c>
      <c r="J29" s="703">
        <v>2</v>
      </c>
      <c r="K29" s="418" t="s">
        <v>96</v>
      </c>
      <c r="L29" s="525">
        <v>17.600000000000001</v>
      </c>
      <c r="M29" s="729">
        <v>16.5</v>
      </c>
      <c r="N29" s="61"/>
      <c r="O29" s="942" t="s">
        <v>95</v>
      </c>
      <c r="P29" s="973">
        <f>F34+I30+L39</f>
        <v>4.22</v>
      </c>
      <c r="Q29" s="1121">
        <f>J30+G34+M39</f>
        <v>4.22</v>
      </c>
      <c r="R29" s="8"/>
      <c r="S29" s="947" t="s">
        <v>341</v>
      </c>
      <c r="T29" s="1047">
        <f>U29/1000/0.04</f>
        <v>0.11</v>
      </c>
      <c r="U29" s="1136">
        <f>G32</f>
        <v>4.4000000000000004</v>
      </c>
      <c r="V29" s="8"/>
      <c r="W29" s="945" t="s">
        <v>121</v>
      </c>
      <c r="X29" s="939">
        <f>I29+L35</f>
        <v>6.2</v>
      </c>
      <c r="Y29" s="1132">
        <f>J29+M35</f>
        <v>6.2</v>
      </c>
      <c r="AA29" s="164"/>
      <c r="AB29" s="1172"/>
      <c r="AC29" s="209"/>
      <c r="AD29" s="160"/>
      <c r="AE29" s="209"/>
      <c r="AF29" s="160"/>
      <c r="AG29" s="150"/>
      <c r="AH29" s="1115"/>
      <c r="AI29" s="160"/>
      <c r="AJ29" s="150"/>
      <c r="AK29" s="1620"/>
      <c r="AL29" s="1614"/>
      <c r="AM29" s="160"/>
      <c r="AN29" s="160"/>
      <c r="AO29" s="150"/>
      <c r="AP29" s="286"/>
      <c r="AQ29" s="287"/>
      <c r="AR29" s="283"/>
      <c r="AS29" s="286"/>
      <c r="AT29" s="287"/>
      <c r="AU29" s="283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</row>
    <row r="30" spans="1:66" ht="15.75" customHeight="1">
      <c r="A30" s="128"/>
      <c r="B30" s="549" t="s">
        <v>652</v>
      </c>
      <c r="C30" s="1636" t="s">
        <v>653</v>
      </c>
      <c r="D30" s="1139"/>
      <c r="E30" s="675" t="s">
        <v>233</v>
      </c>
      <c r="F30" s="676">
        <v>2.5</v>
      </c>
      <c r="G30" s="779">
        <v>2.2000000000000002</v>
      </c>
      <c r="H30" s="713" t="s">
        <v>95</v>
      </c>
      <c r="I30" s="702">
        <v>1.38</v>
      </c>
      <c r="J30" s="716">
        <v>1.38</v>
      </c>
      <c r="K30" s="428" t="s">
        <v>98</v>
      </c>
      <c r="L30" s="702">
        <v>3.3</v>
      </c>
      <c r="M30" s="703">
        <v>3.3</v>
      </c>
      <c r="N30" s="61"/>
      <c r="O30" s="346" t="s">
        <v>63</v>
      </c>
      <c r="P30" s="975">
        <f>L28</f>
        <v>129.06</v>
      </c>
      <c r="Q30" s="1141">
        <f>M28</f>
        <v>96.8</v>
      </c>
      <c r="R30" s="8"/>
      <c r="S30" s="391" t="s">
        <v>104</v>
      </c>
      <c r="T30" s="5">
        <f>L40</f>
        <v>2.1</v>
      </c>
      <c r="U30" s="1119">
        <f>M40</f>
        <v>2.1</v>
      </c>
      <c r="V30" s="8"/>
      <c r="W30" s="949" t="s">
        <v>240</v>
      </c>
      <c r="X30" s="973">
        <f>F30</f>
        <v>2.5</v>
      </c>
      <c r="Y30" s="1132">
        <f>G30</f>
        <v>2.2000000000000002</v>
      </c>
      <c r="AA30" s="164"/>
      <c r="AB30" s="1173"/>
      <c r="AC30" s="209"/>
      <c r="AD30" s="1115"/>
      <c r="AE30" s="209"/>
      <c r="AF30" s="160"/>
      <c r="AG30" s="150"/>
      <c r="AH30" s="1115"/>
      <c r="AI30" s="160"/>
      <c r="AJ30" s="150"/>
      <c r="AK30" s="1620"/>
      <c r="AL30" s="1614"/>
      <c r="AM30" s="160"/>
      <c r="AN30" s="160"/>
      <c r="AO30" s="160"/>
      <c r="AP30" s="150"/>
      <c r="AQ30" s="146"/>
      <c r="AR30" s="262"/>
      <c r="AS30" s="150"/>
      <c r="AT30" s="146"/>
      <c r="AU30" s="262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</row>
    <row r="31" spans="1:66" ht="16.5" customHeight="1">
      <c r="A31" s="128"/>
      <c r="B31" s="149" t="s">
        <v>9</v>
      </c>
      <c r="C31" s="147" t="s">
        <v>213</v>
      </c>
      <c r="D31" s="135">
        <v>200</v>
      </c>
      <c r="E31" s="418" t="s">
        <v>96</v>
      </c>
      <c r="F31" s="406">
        <v>8.8000000000000007</v>
      </c>
      <c r="G31" s="680">
        <v>8.8000000000000007</v>
      </c>
      <c r="H31" s="735" t="s">
        <v>97</v>
      </c>
      <c r="I31" s="731">
        <v>13.8</v>
      </c>
      <c r="J31" s="732">
        <v>13.8</v>
      </c>
      <c r="K31" s="344" t="s">
        <v>99</v>
      </c>
      <c r="L31" s="402">
        <v>0.7</v>
      </c>
      <c r="M31" s="403">
        <v>0.7</v>
      </c>
      <c r="N31" s="61"/>
      <c r="O31" s="942" t="s">
        <v>243</v>
      </c>
      <c r="P31" s="976">
        <f>X34</f>
        <v>258.46000000000004</v>
      </c>
      <c r="Q31" s="1136">
        <f>Y34</f>
        <v>216.55</v>
      </c>
      <c r="R31" s="8"/>
      <c r="S31" s="751" t="s">
        <v>72</v>
      </c>
      <c r="T31" s="973">
        <f>F36+I33+L31</f>
        <v>1.8</v>
      </c>
      <c r="U31" s="1121">
        <f>G36+M31+J33</f>
        <v>1.8</v>
      </c>
      <c r="V31" s="8"/>
      <c r="W31" s="949" t="s">
        <v>102</v>
      </c>
      <c r="X31" s="973">
        <f>F29+I34+L37</f>
        <v>30.259999999999998</v>
      </c>
      <c r="Y31" s="1142">
        <f>G29+J34+M37</f>
        <v>26.6</v>
      </c>
      <c r="AA31" s="164"/>
      <c r="AB31" s="160"/>
      <c r="AC31" s="171"/>
      <c r="AD31" s="1115"/>
      <c r="AE31" s="209"/>
      <c r="AF31" s="1115"/>
      <c r="AG31" s="150"/>
      <c r="AH31" s="1115"/>
      <c r="AI31" s="160"/>
      <c r="AJ31" s="150"/>
      <c r="AK31" s="1620"/>
      <c r="AL31" s="1614"/>
      <c r="AM31" s="160"/>
      <c r="AN31" s="160"/>
      <c r="AO31" s="160"/>
      <c r="AP31" s="150"/>
      <c r="AQ31" s="146"/>
      <c r="AR31" s="262"/>
      <c r="AS31" s="182"/>
      <c r="AT31" s="146"/>
      <c r="AU31" s="262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</row>
    <row r="32" spans="1:66" ht="15.75" customHeight="1">
      <c r="A32" s="128"/>
      <c r="B32" s="361" t="s">
        <v>10</v>
      </c>
      <c r="C32" s="335" t="s">
        <v>11</v>
      </c>
      <c r="D32" s="1140">
        <v>45</v>
      </c>
      <c r="E32" s="341" t="s">
        <v>354</v>
      </c>
      <c r="F32" s="678" t="s">
        <v>352</v>
      </c>
      <c r="G32" s="446">
        <v>4.4000000000000004</v>
      </c>
      <c r="H32" s="874" t="s">
        <v>365</v>
      </c>
      <c r="I32" s="702">
        <v>4.0000000000000002E-4</v>
      </c>
      <c r="J32" s="716">
        <v>4.0000000000000002E-4</v>
      </c>
      <c r="K32" s="1724" t="s">
        <v>646</v>
      </c>
      <c r="L32" s="399"/>
      <c r="M32" s="586"/>
      <c r="N32" s="61"/>
      <c r="O32" s="993" t="s">
        <v>460</v>
      </c>
      <c r="P32" s="973">
        <f>D31</f>
        <v>200</v>
      </c>
      <c r="Q32" s="1121">
        <f>D31</f>
        <v>200</v>
      </c>
      <c r="R32" s="8"/>
      <c r="S32" s="951" t="s">
        <v>327</v>
      </c>
      <c r="T32" s="1009">
        <f>T33+T34</f>
        <v>6.9000000000000006E-2</v>
      </c>
      <c r="U32" s="1121">
        <f>J32+U34</f>
        <v>6.3399999999999998E-2</v>
      </c>
      <c r="V32" s="8"/>
      <c r="W32" s="1668" t="s">
        <v>88</v>
      </c>
      <c r="X32" s="939">
        <f>L36</f>
        <v>2.1</v>
      </c>
      <c r="Y32" s="1674">
        <f>M36</f>
        <v>1.75</v>
      </c>
      <c r="AA32" s="164"/>
      <c r="AB32" s="1172"/>
      <c r="AC32" s="209"/>
      <c r="AD32" s="160"/>
      <c r="AE32" s="209"/>
      <c r="AF32" s="1115"/>
      <c r="AG32" s="150"/>
      <c r="AH32" s="1115"/>
      <c r="AI32" s="160"/>
      <c r="AJ32" s="150"/>
      <c r="AK32" s="294"/>
      <c r="AL32" s="1614"/>
      <c r="AM32" s="160"/>
      <c r="AN32" s="160"/>
      <c r="AO32" s="160"/>
      <c r="AP32" s="160"/>
      <c r="AQ32" s="160"/>
      <c r="AR32" s="160"/>
      <c r="AS32" s="150"/>
      <c r="AT32" s="146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</row>
    <row r="33" spans="1:66" ht="15.6">
      <c r="A33" s="128"/>
      <c r="B33" s="361" t="s">
        <v>10</v>
      </c>
      <c r="C33" s="513" t="s">
        <v>412</v>
      </c>
      <c r="D33" s="1140">
        <v>40</v>
      </c>
      <c r="E33" s="679" t="s">
        <v>126</v>
      </c>
      <c r="F33" s="406">
        <v>11.06</v>
      </c>
      <c r="G33" s="680">
        <v>11.06</v>
      </c>
      <c r="H33" s="713" t="s">
        <v>99</v>
      </c>
      <c r="I33" s="690">
        <v>0.2</v>
      </c>
      <c r="J33" s="716">
        <v>0.2</v>
      </c>
      <c r="K33" s="346" t="s">
        <v>647</v>
      </c>
      <c r="L33" s="1671">
        <v>99.4</v>
      </c>
      <c r="M33" s="703">
        <v>79.8</v>
      </c>
      <c r="N33" s="61"/>
      <c r="O33" s="942" t="s">
        <v>429</v>
      </c>
      <c r="P33" s="950">
        <f>F28</f>
        <v>134.93700000000001</v>
      </c>
      <c r="Q33" s="1141">
        <f>G28</f>
        <v>94.6</v>
      </c>
      <c r="R33" s="8"/>
      <c r="S33" s="952" t="s">
        <v>365</v>
      </c>
      <c r="T33" s="956">
        <f>I32+L38</f>
        <v>6.0000000000000001E-3</v>
      </c>
      <c r="U33" s="974">
        <f>J32+M38</f>
        <v>6.0000000000000001E-3</v>
      </c>
      <c r="V33" s="8"/>
      <c r="W33" s="1668" t="s">
        <v>441</v>
      </c>
      <c r="X33" s="939">
        <f>I39</f>
        <v>118</v>
      </c>
      <c r="Y33" s="1674">
        <f>J39</f>
        <v>100</v>
      </c>
      <c r="AA33" s="164"/>
      <c r="AB33" s="1114"/>
      <c r="AC33" s="186"/>
      <c r="AD33" s="1115"/>
      <c r="AE33" s="209"/>
      <c r="AF33" s="1115"/>
      <c r="AG33" s="150"/>
      <c r="AH33" s="1115"/>
      <c r="AI33" s="160"/>
      <c r="AJ33" s="170"/>
      <c r="AK33" s="297"/>
      <c r="AL33" s="1614"/>
      <c r="AM33" s="160"/>
      <c r="AN33" s="160"/>
      <c r="AO33" s="160"/>
      <c r="AP33" s="182"/>
      <c r="AQ33" s="150"/>
      <c r="AR33" s="146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</row>
    <row r="34" spans="1:66" ht="16.2" thickBot="1">
      <c r="A34" s="128"/>
      <c r="B34" s="152"/>
      <c r="C34" s="147"/>
      <c r="D34" s="148"/>
      <c r="E34" s="341" t="s">
        <v>95</v>
      </c>
      <c r="F34" s="673">
        <v>2.14</v>
      </c>
      <c r="G34" s="446">
        <v>2.14</v>
      </c>
      <c r="H34" s="687" t="s">
        <v>336</v>
      </c>
      <c r="I34" s="702">
        <v>4.76</v>
      </c>
      <c r="J34" s="716">
        <v>4</v>
      </c>
      <c r="K34" s="346" t="s">
        <v>105</v>
      </c>
      <c r="L34" s="731">
        <v>2.8</v>
      </c>
      <c r="M34" s="732">
        <v>2.8</v>
      </c>
      <c r="N34" s="61"/>
      <c r="O34" s="942" t="s">
        <v>79</v>
      </c>
      <c r="P34" s="975">
        <f>F31+L29</f>
        <v>26.400000000000002</v>
      </c>
      <c r="Q34" s="1136">
        <f>G31+M29</f>
        <v>25.3</v>
      </c>
      <c r="R34" s="8"/>
      <c r="S34" s="962" t="s">
        <v>426</v>
      </c>
      <c r="T34" s="963">
        <f>L41</f>
        <v>6.3E-2</v>
      </c>
      <c r="U34" s="1138">
        <f>M41</f>
        <v>6.3E-2</v>
      </c>
      <c r="V34" s="8"/>
      <c r="W34" s="957" t="s">
        <v>242</v>
      </c>
      <c r="X34" s="1059">
        <f>SUM(X28:X33)</f>
        <v>258.46000000000004</v>
      </c>
      <c r="Y34" s="958">
        <f>SUM(Y28:Y33)</f>
        <v>216.55</v>
      </c>
      <c r="AA34" s="164"/>
      <c r="AB34" s="1617"/>
      <c r="AC34" s="209"/>
      <c r="AD34" s="1115"/>
      <c r="AE34" s="209"/>
      <c r="AF34" s="1115"/>
      <c r="AG34" s="213"/>
      <c r="AH34" s="1115"/>
      <c r="AI34" s="160"/>
      <c r="AJ34" s="170"/>
      <c r="AK34" s="297"/>
      <c r="AL34" s="1614"/>
      <c r="AM34" s="160"/>
      <c r="AN34" s="160"/>
      <c r="AO34" s="160"/>
      <c r="AP34" s="182"/>
      <c r="AQ34" s="150"/>
      <c r="AR34" s="146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</row>
    <row r="35" spans="1:66" ht="15" customHeight="1" thickBot="1">
      <c r="A35" s="128"/>
      <c r="B35" s="152"/>
      <c r="C35" s="147"/>
      <c r="D35" s="148"/>
      <c r="E35" s="418" t="s">
        <v>105</v>
      </c>
      <c r="F35" s="406">
        <v>6</v>
      </c>
      <c r="G35" s="680">
        <v>6</v>
      </c>
      <c r="H35" s="415" t="s">
        <v>98</v>
      </c>
      <c r="I35" s="525">
        <v>0.4</v>
      </c>
      <c r="J35" s="729">
        <v>0.4</v>
      </c>
      <c r="K35" s="346" t="s">
        <v>648</v>
      </c>
      <c r="L35" s="702">
        <v>4.2</v>
      </c>
      <c r="M35" s="716">
        <v>4.2</v>
      </c>
      <c r="N35" s="61"/>
      <c r="O35" s="959" t="s">
        <v>87</v>
      </c>
      <c r="P35" s="997">
        <f>I28</f>
        <v>4.9000000000000004</v>
      </c>
      <c r="Q35" s="1133">
        <f>J28</f>
        <v>4.9000000000000004</v>
      </c>
      <c r="R35" s="28"/>
      <c r="S35" s="713" t="s">
        <v>126</v>
      </c>
      <c r="T35" s="777">
        <f>F33</f>
        <v>11.06</v>
      </c>
      <c r="U35" s="1121">
        <f>G33</f>
        <v>11.06</v>
      </c>
      <c r="V35" s="28"/>
      <c r="W35" s="8"/>
      <c r="X35" s="8"/>
      <c r="Y35" s="71"/>
      <c r="AA35" s="164"/>
      <c r="AB35" s="1114"/>
      <c r="AC35" s="182"/>
      <c r="AD35" s="160"/>
      <c r="AE35" s="209"/>
      <c r="AF35" s="1115"/>
      <c r="AG35" s="160"/>
      <c r="AH35" s="1115"/>
      <c r="AI35" s="160"/>
      <c r="AJ35" s="209"/>
      <c r="AK35" s="297"/>
      <c r="AL35" s="1614"/>
      <c r="AM35" s="160"/>
      <c r="AN35" s="160"/>
      <c r="AO35" s="160"/>
      <c r="AP35" s="184"/>
      <c r="AQ35" s="150"/>
      <c r="AR35" s="146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</row>
    <row r="36" spans="1:66" ht="16.2" thickBot="1">
      <c r="A36" s="128"/>
      <c r="B36" s="152"/>
      <c r="C36" s="147"/>
      <c r="D36" s="148"/>
      <c r="E36" s="348" t="s">
        <v>72</v>
      </c>
      <c r="F36" s="349">
        <v>0.9</v>
      </c>
      <c r="G36" s="780">
        <v>0.9</v>
      </c>
      <c r="H36" s="609"/>
      <c r="I36" s="607"/>
      <c r="J36" s="608"/>
      <c r="K36" s="400" t="s">
        <v>88</v>
      </c>
      <c r="L36" s="690">
        <v>2.1</v>
      </c>
      <c r="M36" s="716">
        <v>1.75</v>
      </c>
      <c r="W36" s="713" t="s">
        <v>97</v>
      </c>
      <c r="X36" s="1007">
        <f>I31</f>
        <v>13.8</v>
      </c>
      <c r="Y36" s="1060">
        <f>J31</f>
        <v>13.8</v>
      </c>
      <c r="AA36" s="164"/>
      <c r="AB36" s="1114"/>
      <c r="AC36" s="209"/>
      <c r="AD36" s="1115"/>
      <c r="AE36" s="209"/>
      <c r="AF36" s="160"/>
      <c r="AG36" s="160"/>
      <c r="AH36" s="1115"/>
      <c r="AI36" s="160"/>
      <c r="AJ36" s="209"/>
      <c r="AK36" s="297"/>
      <c r="AL36" s="1614"/>
      <c r="AM36" s="160"/>
      <c r="AN36" s="160"/>
      <c r="AO36" s="160"/>
      <c r="AP36" s="157"/>
      <c r="AQ36" s="159"/>
      <c r="AR36" s="222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</row>
    <row r="37" spans="1:66" ht="16.2" thickBot="1">
      <c r="A37" s="128"/>
      <c r="B37" s="152"/>
      <c r="C37" s="155"/>
      <c r="D37" s="151"/>
      <c r="E37" s="87"/>
      <c r="F37" s="69"/>
      <c r="G37" s="50"/>
      <c r="H37" s="820" t="s">
        <v>64</v>
      </c>
      <c r="I37" s="104"/>
      <c r="J37" s="45"/>
      <c r="K37" s="400" t="s">
        <v>178</v>
      </c>
      <c r="L37" s="702">
        <v>3.5</v>
      </c>
      <c r="M37" s="716">
        <v>2.8</v>
      </c>
      <c r="AA37" s="276"/>
      <c r="AB37" s="1115"/>
      <c r="AC37" s="209"/>
      <c r="AD37" s="160"/>
      <c r="AE37" s="209"/>
      <c r="AF37" s="1115"/>
      <c r="AG37" s="160"/>
      <c r="AH37" s="1115"/>
      <c r="AI37" s="160"/>
      <c r="AJ37" s="209"/>
      <c r="AK37" s="297"/>
      <c r="AL37" s="1614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</row>
    <row r="38" spans="1:66" ht="15" thickBot="1">
      <c r="A38" s="128"/>
      <c r="B38" s="1657"/>
      <c r="C38" s="147"/>
      <c r="D38" s="148"/>
      <c r="E38" s="60"/>
      <c r="F38" s="8"/>
      <c r="G38" s="71"/>
      <c r="H38" s="436" t="s">
        <v>134</v>
      </c>
      <c r="I38" s="99" t="s">
        <v>135</v>
      </c>
      <c r="J38" s="217" t="s">
        <v>136</v>
      </c>
      <c r="K38" s="530" t="s">
        <v>649</v>
      </c>
      <c r="L38" s="702">
        <v>5.5999999999999999E-3</v>
      </c>
      <c r="M38" s="716">
        <v>5.5999999999999999E-3</v>
      </c>
      <c r="AA38" s="150"/>
      <c r="AB38" s="1114"/>
      <c r="AC38" s="1615"/>
      <c r="AD38" s="1115"/>
      <c r="AE38" s="209"/>
      <c r="AF38" s="160"/>
      <c r="AG38" s="160"/>
      <c r="AH38" s="1115"/>
      <c r="AI38" s="160"/>
      <c r="AJ38" s="160"/>
      <c r="AK38" s="160"/>
      <c r="AL38" s="160"/>
      <c r="AM38" s="160"/>
      <c r="AN38" s="160"/>
      <c r="AO38" s="160"/>
      <c r="AP38" s="157"/>
      <c r="AQ38" s="159"/>
      <c r="AR38" s="222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</row>
    <row r="39" spans="1:66">
      <c r="A39" s="128"/>
      <c r="B39" s="152"/>
      <c r="C39" s="147"/>
      <c r="D39" s="148"/>
      <c r="E39" s="60"/>
      <c r="F39" s="8"/>
      <c r="G39" s="71"/>
      <c r="H39" s="101" t="s">
        <v>297</v>
      </c>
      <c r="I39" s="226">
        <v>118</v>
      </c>
      <c r="J39" s="248">
        <v>100</v>
      </c>
      <c r="K39" s="346" t="s">
        <v>95</v>
      </c>
      <c r="L39" s="702">
        <v>0.7</v>
      </c>
      <c r="M39" s="716">
        <v>0.7</v>
      </c>
      <c r="AA39" s="150"/>
      <c r="AB39" s="1176"/>
      <c r="AC39" s="1618"/>
      <c r="AD39" s="209"/>
      <c r="AE39" s="150"/>
      <c r="AF39" s="1115"/>
      <c r="AG39" s="160"/>
      <c r="AH39" s="1115"/>
      <c r="AI39" s="160"/>
      <c r="AJ39" s="160"/>
      <c r="AK39" s="160"/>
      <c r="AL39" s="160"/>
      <c r="AM39" s="160"/>
      <c r="AN39" s="160"/>
      <c r="AO39" s="160"/>
      <c r="AP39" s="164"/>
      <c r="AQ39" s="166"/>
      <c r="AR39" s="263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</row>
    <row r="40" spans="1:66" ht="15.6">
      <c r="A40" s="128"/>
      <c r="B40" s="152"/>
      <c r="C40" s="147"/>
      <c r="D40" s="148"/>
      <c r="E40" s="60"/>
      <c r="F40" s="8"/>
      <c r="G40" s="71"/>
      <c r="H40" s="60"/>
      <c r="I40" s="8"/>
      <c r="J40" s="71"/>
      <c r="K40" s="426" t="s">
        <v>69</v>
      </c>
      <c r="L40" s="525">
        <v>2.1</v>
      </c>
      <c r="M40" s="409">
        <v>2.1</v>
      </c>
      <c r="AA40" s="1619"/>
      <c r="AB40" s="1115"/>
      <c r="AC40" s="160"/>
      <c r="AD40" s="1115"/>
      <c r="AE40" s="209"/>
      <c r="AF40" s="1115"/>
      <c r="AG40" s="150"/>
      <c r="AH40" s="1114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82"/>
      <c r="AT40" s="150"/>
      <c r="AU40" s="146"/>
      <c r="AV40" s="160"/>
      <c r="AW40" s="209"/>
      <c r="AX40" s="18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</row>
    <row r="41" spans="1:66">
      <c r="A41" s="128"/>
      <c r="B41" s="152"/>
      <c r="C41" s="147"/>
      <c r="D41" s="148"/>
      <c r="E41" s="60"/>
      <c r="F41" s="8"/>
      <c r="G41" s="71"/>
      <c r="H41" s="60"/>
      <c r="I41" s="8"/>
      <c r="J41" s="71"/>
      <c r="K41" s="337" t="s">
        <v>650</v>
      </c>
      <c r="L41" s="702">
        <v>6.3E-2</v>
      </c>
      <c r="M41" s="689">
        <v>6.3E-2</v>
      </c>
      <c r="N41" s="61"/>
      <c r="AA41" s="240"/>
      <c r="AB41" s="1115"/>
      <c r="AC41" s="160"/>
      <c r="AD41" s="1116"/>
      <c r="AE41" s="281"/>
      <c r="AF41" s="1115"/>
      <c r="AG41" s="135"/>
      <c r="AH41" s="1115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251"/>
      <c r="AT41" s="165"/>
      <c r="AU41" s="284"/>
      <c r="AV41" s="160"/>
      <c r="AW41" s="209"/>
      <c r="AX41" s="18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</row>
    <row r="42" spans="1:66" ht="15" thickBot="1">
      <c r="A42" s="128"/>
      <c r="B42" s="153"/>
      <c r="C42" s="326"/>
      <c r="D42" s="154"/>
      <c r="E42" s="54"/>
      <c r="F42" s="28"/>
      <c r="G42" s="73"/>
      <c r="H42" s="54"/>
      <c r="I42" s="28"/>
      <c r="J42" s="73"/>
      <c r="K42" s="359" t="s">
        <v>97</v>
      </c>
      <c r="L42" s="356">
        <v>2.0369999999999999</v>
      </c>
      <c r="M42" s="440">
        <v>2.0369999999999999</v>
      </c>
      <c r="AA42" s="157"/>
      <c r="AB42" s="1115"/>
      <c r="AC42" s="209"/>
      <c r="AD42" s="1115"/>
      <c r="AE42" s="209"/>
      <c r="AF42" s="1115"/>
      <c r="AG42" s="157"/>
      <c r="AH42" s="1115"/>
      <c r="AI42" s="150"/>
      <c r="AJ42" s="160"/>
      <c r="AK42" s="160"/>
      <c r="AL42" s="160"/>
      <c r="AM42" s="160"/>
      <c r="AN42" s="160"/>
      <c r="AO42" s="160"/>
      <c r="AP42" s="160"/>
      <c r="AQ42" s="160"/>
      <c r="AR42" s="256"/>
      <c r="AS42" s="614"/>
      <c r="AT42" s="287"/>
      <c r="AU42" s="283"/>
      <c r="AV42" s="160"/>
      <c r="AW42" s="209"/>
      <c r="AX42" s="18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</row>
    <row r="43" spans="1:66" ht="15" thickBot="1">
      <c r="A43" s="128"/>
      <c r="N43" s="61"/>
      <c r="AA43" s="157"/>
      <c r="AB43" s="1115"/>
      <c r="AC43" s="209"/>
      <c r="AD43" s="160"/>
      <c r="AE43" s="209"/>
      <c r="AF43" s="160"/>
      <c r="AG43" s="157"/>
      <c r="AH43" s="1115"/>
      <c r="AI43" s="157"/>
      <c r="AJ43" s="160"/>
      <c r="AK43" s="160"/>
      <c r="AL43" s="160"/>
      <c r="AM43" s="160"/>
      <c r="AN43" s="160"/>
      <c r="AO43" s="160"/>
      <c r="AP43" s="160"/>
      <c r="AQ43" s="160"/>
      <c r="AR43" s="286"/>
      <c r="AS43" s="150"/>
      <c r="AT43" s="193"/>
      <c r="AU43" s="253"/>
      <c r="AV43" s="160"/>
      <c r="AW43" s="209"/>
      <c r="AX43" s="182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</row>
    <row r="44" spans="1:66" ht="15.6">
      <c r="A44" s="128"/>
      <c r="B44" s="90" t="s">
        <v>2</v>
      </c>
      <c r="C44" s="424" t="s">
        <v>3</v>
      </c>
      <c r="D44" s="33" t="s">
        <v>4</v>
      </c>
      <c r="E44" s="269" t="s">
        <v>80</v>
      </c>
      <c r="F44" s="270"/>
      <c r="G44" s="270"/>
      <c r="H44" s="270"/>
      <c r="I44" s="270"/>
      <c r="J44" s="270"/>
      <c r="K44" s="270"/>
      <c r="L44" s="270"/>
      <c r="M44" s="50"/>
      <c r="N44" s="61"/>
      <c r="AA44" s="164"/>
      <c r="AB44" s="1172"/>
      <c r="AC44" s="209"/>
      <c r="AD44" s="160"/>
      <c r="AE44" s="209"/>
      <c r="AF44" s="1115"/>
      <c r="AG44" s="157"/>
      <c r="AH44" s="1115"/>
      <c r="AI44" s="157"/>
      <c r="AJ44" s="160"/>
      <c r="AK44" s="160"/>
      <c r="AL44" s="160"/>
      <c r="AM44" s="160"/>
      <c r="AN44" s="160"/>
      <c r="AO44" s="160"/>
      <c r="AP44" s="160"/>
      <c r="AQ44" s="160"/>
      <c r="AR44" s="157"/>
      <c r="AS44" s="212"/>
      <c r="AT44" s="159"/>
      <c r="AU44" s="222"/>
      <c r="AV44" s="160"/>
      <c r="AW44" s="209"/>
      <c r="AX44" s="188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</row>
    <row r="45" spans="1:66" ht="15" thickBot="1">
      <c r="A45" s="128"/>
      <c r="B45" s="27" t="s">
        <v>5</v>
      </c>
      <c r="C45" s="5"/>
      <c r="D45" s="89" t="s">
        <v>81</v>
      </c>
      <c r="E45" s="54"/>
      <c r="F45" s="28"/>
      <c r="G45" s="28"/>
      <c r="H45" s="28"/>
      <c r="I45" s="28"/>
      <c r="J45" s="28"/>
      <c r="K45" s="28"/>
      <c r="L45" s="28"/>
      <c r="M45" s="73"/>
      <c r="N45" s="61"/>
      <c r="AA45" s="164"/>
      <c r="AB45" s="1612"/>
      <c r="AC45" s="209"/>
      <c r="AD45" s="1115"/>
      <c r="AE45" s="209"/>
      <c r="AF45" s="160"/>
      <c r="AG45" s="150"/>
      <c r="AH45" s="1115"/>
      <c r="AI45" s="157"/>
      <c r="AJ45" s="160"/>
      <c r="AK45" s="160"/>
      <c r="AL45" s="160"/>
      <c r="AM45" s="160"/>
      <c r="AN45" s="160"/>
      <c r="AO45" s="160"/>
      <c r="AP45" s="160"/>
      <c r="AQ45" s="160"/>
      <c r="AR45" s="150"/>
      <c r="AS45" s="157"/>
      <c r="AT45" s="159"/>
      <c r="AU45" s="222"/>
      <c r="AV45" s="160"/>
      <c r="AW45" s="209"/>
      <c r="AX45" s="184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</row>
    <row r="46" spans="1:66" ht="16.2" thickBot="1">
      <c r="A46" s="128"/>
      <c r="B46" s="894" t="s">
        <v>362</v>
      </c>
      <c r="C46" s="173"/>
      <c r="D46" s="173"/>
      <c r="E46" s="439" t="s">
        <v>328</v>
      </c>
      <c r="F46" s="201"/>
      <c r="G46" s="190"/>
      <c r="H46" s="36"/>
      <c r="I46" s="36"/>
      <c r="J46" s="45"/>
      <c r="K46" s="221" t="s">
        <v>107</v>
      </c>
      <c r="L46" s="190"/>
      <c r="M46" s="172"/>
      <c r="N46" s="1746"/>
      <c r="O46" s="1040" t="s">
        <v>430</v>
      </c>
      <c r="P46" s="1041"/>
      <c r="Q46" s="1041"/>
      <c r="R46" s="931"/>
      <c r="S46" s="36"/>
      <c r="T46" s="36"/>
      <c r="U46" s="36"/>
      <c r="V46" s="36"/>
      <c r="W46" s="69"/>
      <c r="X46" s="69"/>
      <c r="Y46" s="50"/>
      <c r="AA46" s="157"/>
      <c r="AB46" s="1172"/>
      <c r="AC46" s="209"/>
      <c r="AD46" s="1115"/>
      <c r="AE46" s="209"/>
      <c r="AF46" s="160"/>
      <c r="AG46" s="150"/>
      <c r="AH46" s="1115"/>
      <c r="AI46" s="160"/>
      <c r="AJ46" s="160"/>
      <c r="AK46" s="160"/>
      <c r="AL46" s="160"/>
      <c r="AM46" s="160"/>
      <c r="AN46" s="160"/>
      <c r="AO46" s="160"/>
      <c r="AP46" s="160"/>
      <c r="AQ46" s="160"/>
      <c r="AR46" s="150"/>
      <c r="AS46" s="157"/>
      <c r="AT46" s="159"/>
      <c r="AU46" s="222"/>
      <c r="AV46" s="160"/>
      <c r="AW46" s="209"/>
      <c r="AX46" s="18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</row>
    <row r="47" spans="1:66" ht="15" thickBot="1">
      <c r="A47" s="128"/>
      <c r="B47" s="753" t="s">
        <v>108</v>
      </c>
      <c r="C47" s="386" t="s">
        <v>191</v>
      </c>
      <c r="D47" s="1499" t="s">
        <v>221</v>
      </c>
      <c r="E47" s="503" t="s">
        <v>134</v>
      </c>
      <c r="F47" s="486" t="s">
        <v>135</v>
      </c>
      <c r="G47" s="493" t="s">
        <v>136</v>
      </c>
      <c r="H47" s="515" t="s">
        <v>134</v>
      </c>
      <c r="I47" s="494" t="s">
        <v>135</v>
      </c>
      <c r="J47" s="496" t="s">
        <v>136</v>
      </c>
      <c r="K47" s="500" t="s">
        <v>134</v>
      </c>
      <c r="L47" s="494" t="s">
        <v>135</v>
      </c>
      <c r="M47" s="496" t="s">
        <v>136</v>
      </c>
      <c r="N47" s="61"/>
      <c r="O47" s="932" t="s">
        <v>134</v>
      </c>
      <c r="P47" s="969" t="s">
        <v>135</v>
      </c>
      <c r="Q47" s="970" t="s">
        <v>136</v>
      </c>
      <c r="R47" s="69"/>
      <c r="S47" s="935" t="s">
        <v>134</v>
      </c>
      <c r="T47" s="935" t="s">
        <v>135</v>
      </c>
      <c r="U47" s="1000" t="s">
        <v>136</v>
      </c>
      <c r="V47" s="69"/>
      <c r="W47" s="935" t="s">
        <v>134</v>
      </c>
      <c r="X47" s="935" t="s">
        <v>135</v>
      </c>
      <c r="Y47" s="936" t="s">
        <v>136</v>
      </c>
      <c r="AA47" s="164"/>
      <c r="AB47" s="1172"/>
      <c r="AC47" s="150"/>
      <c r="AD47" s="1126"/>
      <c r="AE47" s="209"/>
      <c r="AF47" s="1115"/>
      <c r="AG47" s="150"/>
      <c r="AH47" s="1115"/>
      <c r="AI47" s="150"/>
      <c r="AJ47" s="160"/>
      <c r="AK47" s="160"/>
      <c r="AL47" s="160"/>
      <c r="AM47" s="160"/>
      <c r="AN47" s="160"/>
      <c r="AO47" s="160"/>
      <c r="AP47" s="160"/>
      <c r="AQ47" s="160"/>
      <c r="AR47" s="157"/>
      <c r="AS47" s="159"/>
      <c r="AT47" s="159"/>
      <c r="AU47" s="160"/>
      <c r="AV47" s="160"/>
      <c r="AW47" s="209"/>
      <c r="AX47" s="15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</row>
    <row r="48" spans="1:66">
      <c r="A48" s="128"/>
      <c r="B48" s="325"/>
      <c r="C48" s="551" t="s">
        <v>192</v>
      </c>
      <c r="D48" s="871"/>
      <c r="E48" s="218" t="s">
        <v>109</v>
      </c>
      <c r="F48" s="216">
        <v>153.22</v>
      </c>
      <c r="G48" s="231">
        <v>150</v>
      </c>
      <c r="H48" s="215" t="s">
        <v>112</v>
      </c>
      <c r="I48" s="224">
        <v>6.52</v>
      </c>
      <c r="J48" s="225">
        <v>6.52</v>
      </c>
      <c r="K48" s="219" t="s">
        <v>111</v>
      </c>
      <c r="L48" s="216">
        <v>1</v>
      </c>
      <c r="M48" s="431">
        <v>1</v>
      </c>
      <c r="N48" s="61"/>
      <c r="O48" s="937" t="s">
        <v>423</v>
      </c>
      <c r="P48" s="938">
        <f>D51</f>
        <v>30</v>
      </c>
      <c r="Q48" s="1130">
        <f>D51</f>
        <v>30</v>
      </c>
      <c r="R48" s="8"/>
      <c r="S48" s="751" t="s">
        <v>87</v>
      </c>
      <c r="T48" s="1061">
        <f>I48</f>
        <v>6.52</v>
      </c>
      <c r="U48" s="1149">
        <f>J48</f>
        <v>6.52</v>
      </c>
      <c r="V48" s="8"/>
      <c r="W48" s="735" t="s">
        <v>126</v>
      </c>
      <c r="X48" s="1062">
        <f>F53</f>
        <v>6.52</v>
      </c>
      <c r="Y48" s="1143">
        <f>G53</f>
        <v>6.52</v>
      </c>
      <c r="AA48" s="164"/>
      <c r="AB48" s="1173"/>
      <c r="AC48" s="209"/>
      <c r="AD48" s="1115"/>
      <c r="AE48" s="209"/>
      <c r="AF48" s="160"/>
      <c r="AG48" s="150"/>
      <c r="AH48" s="1115"/>
      <c r="AI48" s="157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209"/>
      <c r="AX48" s="15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</row>
    <row r="49" spans="1:66">
      <c r="A49" s="128"/>
      <c r="B49" s="572" t="s">
        <v>373</v>
      </c>
      <c r="C49" s="551" t="s">
        <v>655</v>
      </c>
      <c r="D49" s="915">
        <v>200</v>
      </c>
      <c r="E49" s="346" t="s">
        <v>95</v>
      </c>
      <c r="F49" s="673">
        <v>13.04</v>
      </c>
      <c r="G49" s="446">
        <v>13.04</v>
      </c>
      <c r="H49" s="687" t="s">
        <v>205</v>
      </c>
      <c r="I49" s="681">
        <v>37</v>
      </c>
      <c r="J49" s="682">
        <v>37</v>
      </c>
      <c r="K49" s="430" t="s">
        <v>97</v>
      </c>
      <c r="L49" s="673">
        <v>66</v>
      </c>
      <c r="M49" s="674">
        <v>66</v>
      </c>
      <c r="O49" s="942" t="s">
        <v>95</v>
      </c>
      <c r="P49" s="939">
        <f>F49</f>
        <v>13.04</v>
      </c>
      <c r="Q49" s="1121">
        <f>G49</f>
        <v>13.04</v>
      </c>
      <c r="R49" s="8"/>
      <c r="S49" s="751" t="s">
        <v>98</v>
      </c>
      <c r="T49" s="1061">
        <f>F52+L54</f>
        <v>16.52</v>
      </c>
      <c r="U49" s="1136">
        <f>G52+M54</f>
        <v>16.52</v>
      </c>
      <c r="V49" s="8"/>
      <c r="W49" s="713" t="s">
        <v>97</v>
      </c>
      <c r="X49" s="1063">
        <f>L49+L51</f>
        <v>216</v>
      </c>
      <c r="Y49" s="1064">
        <f>M49+M51</f>
        <v>216</v>
      </c>
      <c r="AA49" s="164"/>
      <c r="AB49" s="1173"/>
      <c r="AC49" s="209"/>
      <c r="AD49" s="160"/>
      <c r="AE49" s="209"/>
      <c r="AF49" s="160"/>
      <c r="AG49" s="150"/>
      <c r="AH49" s="1115"/>
      <c r="AI49" s="157"/>
      <c r="AJ49" s="160"/>
      <c r="AK49" s="160"/>
      <c r="AL49" s="160"/>
      <c r="AM49" s="160"/>
      <c r="AN49" s="160"/>
      <c r="AO49" s="160"/>
      <c r="AP49" s="160"/>
      <c r="AQ49" s="160"/>
      <c r="AR49" s="160"/>
      <c r="AS49" s="213"/>
      <c r="AT49" s="160"/>
      <c r="AU49" s="160"/>
      <c r="AV49" s="160"/>
      <c r="AW49" s="209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</row>
    <row r="50" spans="1:66" ht="15" thickBot="1">
      <c r="A50" s="128"/>
      <c r="B50" s="1658" t="s">
        <v>312</v>
      </c>
      <c r="C50" s="513" t="s">
        <v>313</v>
      </c>
      <c r="D50" s="571">
        <v>10</v>
      </c>
      <c r="E50" s="341" t="s">
        <v>104</v>
      </c>
      <c r="F50" s="685">
        <v>13</v>
      </c>
      <c r="G50" s="686">
        <v>13</v>
      </c>
      <c r="H50" s="609"/>
      <c r="I50" s="8"/>
      <c r="J50" s="71"/>
      <c r="K50" s="771" t="s">
        <v>69</v>
      </c>
      <c r="L50" s="573">
        <v>10</v>
      </c>
      <c r="M50" s="574">
        <v>10</v>
      </c>
      <c r="O50" s="993" t="s">
        <v>659</v>
      </c>
      <c r="P50" s="939">
        <f>X53</f>
        <v>153.38400000000001</v>
      </c>
      <c r="Q50" s="1121">
        <f>Y53</f>
        <v>135</v>
      </c>
      <c r="R50" s="8"/>
      <c r="S50" s="989" t="s">
        <v>341</v>
      </c>
      <c r="T50" s="1047">
        <f>U50/1000/0.04</f>
        <v>0.16299999999999998</v>
      </c>
      <c r="U50" s="1136">
        <f>G51</f>
        <v>6.52</v>
      </c>
      <c r="V50" s="8"/>
      <c r="W50" s="1144"/>
      <c r="X50" s="1145"/>
      <c r="Y50" s="1065"/>
      <c r="AA50" s="164"/>
      <c r="AB50" s="1173"/>
      <c r="AC50" s="171"/>
      <c r="AD50" s="1115"/>
      <c r="AE50" s="209"/>
      <c r="AF50" s="1115"/>
      <c r="AG50" s="150"/>
      <c r="AH50" s="1115"/>
      <c r="AI50" s="157"/>
      <c r="AJ50" s="160"/>
      <c r="AK50" s="160"/>
      <c r="AL50" s="160"/>
      <c r="AM50" s="160"/>
      <c r="AN50" s="160"/>
      <c r="AO50" s="160"/>
      <c r="AP50" s="160"/>
      <c r="AQ50" s="160"/>
      <c r="AR50" s="159"/>
      <c r="AS50" s="150"/>
      <c r="AT50" s="146"/>
      <c r="AU50" s="160"/>
      <c r="AV50" s="160"/>
      <c r="AW50" s="209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</row>
    <row r="51" spans="1:66" ht="15" thickBot="1">
      <c r="A51" s="128"/>
      <c r="B51" s="782" t="s">
        <v>10</v>
      </c>
      <c r="C51" s="513" t="s">
        <v>11</v>
      </c>
      <c r="D51" s="712">
        <v>30</v>
      </c>
      <c r="E51" s="418" t="s">
        <v>354</v>
      </c>
      <c r="F51" s="733" t="s">
        <v>224</v>
      </c>
      <c r="G51" s="734">
        <v>6.52</v>
      </c>
      <c r="H51" s="788" t="s">
        <v>329</v>
      </c>
      <c r="I51" s="36"/>
      <c r="J51" s="45"/>
      <c r="K51" s="787" t="s">
        <v>226</v>
      </c>
      <c r="L51" s="673">
        <v>150</v>
      </c>
      <c r="M51" s="674">
        <v>150</v>
      </c>
      <c r="O51" s="942" t="s">
        <v>79</v>
      </c>
      <c r="P51" s="939"/>
      <c r="Q51" s="1136">
        <f>J49</f>
        <v>37</v>
      </c>
      <c r="R51" s="8"/>
      <c r="S51" s="751" t="s">
        <v>69</v>
      </c>
      <c r="T51" s="1061">
        <f>F50+L50</f>
        <v>23</v>
      </c>
      <c r="U51" s="1141">
        <f>G50+M50</f>
        <v>23</v>
      </c>
      <c r="V51" s="8"/>
      <c r="W51" s="951" t="s">
        <v>431</v>
      </c>
      <c r="X51" s="1678">
        <f>I53</f>
        <v>147.55000000000001</v>
      </c>
      <c r="Y51" s="1679">
        <f>J53</f>
        <v>130</v>
      </c>
      <c r="AA51" s="164"/>
      <c r="AB51" s="1172"/>
      <c r="AC51" s="209"/>
      <c r="AD51" s="1115"/>
      <c r="AE51" s="209"/>
      <c r="AF51" s="160"/>
      <c r="AG51" s="150"/>
      <c r="AH51" s="1115"/>
      <c r="AI51" s="157"/>
      <c r="AJ51" s="160"/>
      <c r="AK51" s="160"/>
      <c r="AL51" s="160"/>
      <c r="AM51" s="160"/>
      <c r="AN51" s="160"/>
      <c r="AO51" s="160"/>
      <c r="AP51" s="160"/>
      <c r="AQ51" s="160"/>
      <c r="AR51" s="159"/>
      <c r="AS51" s="150"/>
      <c r="AT51" s="146"/>
      <c r="AU51" s="160"/>
      <c r="AV51" s="160"/>
      <c r="AW51" s="209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</row>
    <row r="52" spans="1:66" ht="15" thickBot="1">
      <c r="A52" s="128"/>
      <c r="B52" s="1686" t="s">
        <v>12</v>
      </c>
      <c r="C52" s="513" t="s">
        <v>369</v>
      </c>
      <c r="D52" s="870">
        <v>130</v>
      </c>
      <c r="E52" s="418" t="s">
        <v>98</v>
      </c>
      <c r="F52" s="684">
        <v>6.52</v>
      </c>
      <c r="G52" s="781">
        <v>6.52</v>
      </c>
      <c r="H52" s="436" t="s">
        <v>134</v>
      </c>
      <c r="I52" s="99" t="s">
        <v>135</v>
      </c>
      <c r="J52" s="244" t="s">
        <v>136</v>
      </c>
      <c r="K52" s="1675" t="s">
        <v>656</v>
      </c>
      <c r="L52" s="438">
        <v>5.8339999999999996</v>
      </c>
      <c r="M52" s="440">
        <v>5</v>
      </c>
      <c r="O52" s="942" t="s">
        <v>432</v>
      </c>
      <c r="P52" s="939">
        <f>I49</f>
        <v>37</v>
      </c>
      <c r="Q52" s="987"/>
      <c r="R52" s="8"/>
      <c r="S52" s="751" t="s">
        <v>71</v>
      </c>
      <c r="T52" s="939">
        <f>L48</f>
        <v>1</v>
      </c>
      <c r="U52" s="1121">
        <f>M48</f>
        <v>1</v>
      </c>
      <c r="V52" s="8"/>
      <c r="W52" s="951" t="s">
        <v>657</v>
      </c>
      <c r="X52" s="1680">
        <f>L52</f>
        <v>5.8339999999999996</v>
      </c>
      <c r="Y52" s="1681">
        <f>M52</f>
        <v>5</v>
      </c>
      <c r="AA52" s="164"/>
      <c r="AB52" s="1114"/>
      <c r="AC52" s="186"/>
      <c r="AD52" s="1176"/>
      <c r="AE52" s="209"/>
      <c r="AF52" s="1115"/>
      <c r="AG52" s="150"/>
      <c r="AH52" s="1115"/>
      <c r="AI52" s="160"/>
      <c r="AJ52" s="160"/>
      <c r="AK52" s="160"/>
      <c r="AL52" s="160"/>
      <c r="AM52" s="160"/>
      <c r="AN52" s="160"/>
      <c r="AO52" s="160"/>
      <c r="AP52" s="160"/>
      <c r="AQ52" s="160"/>
      <c r="AR52" s="159"/>
      <c r="AS52" s="150"/>
      <c r="AT52" s="146"/>
      <c r="AU52" s="160"/>
      <c r="AV52" s="160"/>
      <c r="AW52" s="209"/>
      <c r="AX52" s="15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</row>
    <row r="53" spans="1:66" ht="15" thickBot="1">
      <c r="A53" s="128"/>
      <c r="B53" s="152"/>
      <c r="C53" s="147"/>
      <c r="D53" s="1677"/>
      <c r="E53" s="418" t="s">
        <v>110</v>
      </c>
      <c r="F53" s="1676">
        <v>6.52</v>
      </c>
      <c r="G53" s="734">
        <v>6.52</v>
      </c>
      <c r="H53" s="603" t="s">
        <v>330</v>
      </c>
      <c r="I53" s="604">
        <v>147.55000000000001</v>
      </c>
      <c r="J53" s="798">
        <v>130</v>
      </c>
      <c r="K53" s="792" t="s">
        <v>331</v>
      </c>
      <c r="L53" s="36"/>
      <c r="M53" s="45"/>
      <c r="O53" s="959" t="s">
        <v>82</v>
      </c>
      <c r="P53" s="1067">
        <f>F48</f>
        <v>153.22</v>
      </c>
      <c r="Q53" s="1133">
        <f>G48</f>
        <v>150</v>
      </c>
      <c r="R53" s="28"/>
      <c r="S53" s="48"/>
      <c r="T53" s="1068"/>
      <c r="U53" s="1069"/>
      <c r="V53" s="28"/>
      <c r="W53" s="951" t="s">
        <v>658</v>
      </c>
      <c r="X53" s="1227">
        <f>SUM(X51:X52)</f>
        <v>153.38400000000001</v>
      </c>
      <c r="Y53" s="1227">
        <f>SUM(Y51:Y52)</f>
        <v>135</v>
      </c>
      <c r="AA53" s="164"/>
      <c r="AB53" s="1617"/>
      <c r="AC53" s="209"/>
      <c r="AD53" s="1115"/>
      <c r="AE53" s="209"/>
      <c r="AF53" s="1115"/>
      <c r="AG53" s="213"/>
      <c r="AH53" s="1115"/>
      <c r="AI53" s="160"/>
      <c r="AJ53" s="160"/>
      <c r="AK53" s="160"/>
      <c r="AL53" s="160"/>
      <c r="AM53" s="160"/>
      <c r="AN53" s="160"/>
      <c r="AO53" s="160"/>
      <c r="AP53" s="160"/>
      <c r="AQ53" s="160"/>
      <c r="AR53" s="159"/>
      <c r="AS53" s="160"/>
      <c r="AT53" s="160"/>
      <c r="AU53" s="160"/>
      <c r="AV53" s="160"/>
      <c r="AW53" s="209"/>
      <c r="AX53" s="15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</row>
    <row r="54" spans="1:66" ht="15" thickBot="1">
      <c r="A54" s="128"/>
      <c r="B54" s="153"/>
      <c r="C54" s="326"/>
      <c r="D54" s="154"/>
      <c r="E54" s="835"/>
      <c r="F54" s="607"/>
      <c r="G54" s="607"/>
      <c r="H54" s="607"/>
      <c r="I54" s="607"/>
      <c r="J54" s="608"/>
      <c r="K54" s="1148" t="s">
        <v>98</v>
      </c>
      <c r="L54" s="1147">
        <v>10</v>
      </c>
      <c r="M54" s="352">
        <v>10</v>
      </c>
      <c r="N54" s="61"/>
      <c r="AA54" s="164"/>
      <c r="AB54" s="1617"/>
      <c r="AC54" s="182"/>
      <c r="AD54" s="1115"/>
      <c r="AE54" s="209"/>
      <c r="AF54" s="1115"/>
      <c r="AG54" s="160"/>
      <c r="AH54" s="1115"/>
      <c r="AI54" s="180"/>
      <c r="AJ54" s="160"/>
      <c r="AK54" s="160"/>
      <c r="AL54" s="160"/>
      <c r="AM54" s="160"/>
      <c r="AN54" s="160"/>
      <c r="AO54" s="160"/>
      <c r="AP54" s="160"/>
      <c r="AQ54" s="160"/>
      <c r="AR54" s="159"/>
      <c r="AS54" s="213"/>
      <c r="AT54" s="160"/>
      <c r="AU54" s="160"/>
      <c r="AV54" s="160"/>
      <c r="AW54" s="209"/>
      <c r="AX54" s="15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</row>
    <row r="55" spans="1:66">
      <c r="A55" s="128"/>
      <c r="B55" s="128"/>
      <c r="C55" s="205"/>
      <c r="N55" s="61"/>
      <c r="AA55" s="164"/>
      <c r="AB55" s="1114"/>
      <c r="AC55" s="209"/>
      <c r="AD55" s="1115"/>
      <c r="AE55" s="209"/>
      <c r="AF55" s="1115"/>
      <c r="AG55" s="160"/>
      <c r="AH55" s="1115"/>
      <c r="AI55" s="160"/>
      <c r="AJ55" s="160"/>
      <c r="AK55" s="160"/>
      <c r="AL55" s="160"/>
      <c r="AM55" s="160"/>
      <c r="AN55" s="160"/>
      <c r="AO55" s="160"/>
      <c r="AP55" s="160"/>
      <c r="AQ55" s="160"/>
      <c r="AR55" s="159"/>
      <c r="AS55" s="150"/>
      <c r="AT55" s="146"/>
      <c r="AU55" s="160"/>
      <c r="AV55" s="160"/>
      <c r="AW55" s="150"/>
      <c r="AX55" s="15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</row>
    <row r="56" spans="1:66" ht="14.25" customHeight="1">
      <c r="A56" s="128"/>
      <c r="B56" s="900" t="s">
        <v>202</v>
      </c>
      <c r="C56" s="205"/>
      <c r="F56" s="9" t="s">
        <v>617</v>
      </c>
      <c r="N56" s="61"/>
      <c r="R56" s="228" t="s">
        <v>413</v>
      </c>
      <c r="T56" s="2"/>
      <c r="U56" s="2" t="s">
        <v>414</v>
      </c>
      <c r="V56" s="924"/>
      <c r="W56" s="9"/>
      <c r="AA56" s="276"/>
      <c r="AB56" s="1115"/>
      <c r="AC56" s="209"/>
      <c r="AD56" s="160"/>
      <c r="AE56" s="209"/>
      <c r="AF56" s="1115"/>
      <c r="AG56" s="160"/>
      <c r="AH56" s="1115"/>
      <c r="AI56" s="18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5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</row>
    <row r="57" spans="1:66" ht="13.5" customHeight="1">
      <c r="A57" s="128"/>
      <c r="B57" s="128"/>
      <c r="C57" s="1660" t="s">
        <v>618</v>
      </c>
      <c r="G57" s="2"/>
      <c r="H57" s="2"/>
      <c r="I57" s="2"/>
      <c r="K57" s="136" t="s">
        <v>619</v>
      </c>
      <c r="L57" s="2"/>
      <c r="N57" s="61"/>
      <c r="O57" s="2" t="s">
        <v>218</v>
      </c>
      <c r="U57" s="61"/>
      <c r="V57" s="136"/>
      <c r="W57" s="78"/>
      <c r="AA57" s="150"/>
      <c r="AB57" s="1114"/>
      <c r="AC57" s="160"/>
      <c r="AD57" s="1115"/>
      <c r="AE57" s="209"/>
      <c r="AF57" s="1115"/>
      <c r="AG57" s="160"/>
      <c r="AH57" s="1115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5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</row>
    <row r="58" spans="1:66" ht="13.5" customHeight="1" thickBot="1">
      <c r="A58" s="128"/>
      <c r="B58" s="203" t="s">
        <v>218</v>
      </c>
      <c r="C58" s="203"/>
      <c r="D58" s="79"/>
      <c r="F58" s="228" t="s">
        <v>397</v>
      </c>
      <c r="I58" s="80">
        <v>0.25</v>
      </c>
      <c r="K58" t="s">
        <v>272</v>
      </c>
      <c r="N58" s="61"/>
      <c r="O58" s="136" t="s">
        <v>459</v>
      </c>
      <c r="Q58" s="925" t="s">
        <v>416</v>
      </c>
      <c r="T58" s="926"/>
      <c r="U58" s="228" t="s">
        <v>417</v>
      </c>
      <c r="W58" s="136" t="s">
        <v>418</v>
      </c>
      <c r="AA58" s="150"/>
      <c r="AB58" s="1176"/>
      <c r="AC58" s="209"/>
      <c r="AD58" s="160"/>
      <c r="AE58" s="150"/>
      <c r="AF58" s="1114"/>
      <c r="AG58" s="160"/>
      <c r="AH58" s="1115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50"/>
      <c r="AV58" s="150"/>
      <c r="AW58" s="15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</row>
    <row r="59" spans="1:66" ht="13.5" customHeight="1" thickBot="1">
      <c r="A59" s="128"/>
      <c r="B59" s="206" t="s">
        <v>2</v>
      </c>
      <c r="C59" s="169" t="s">
        <v>3</v>
      </c>
      <c r="D59" s="207" t="s">
        <v>4</v>
      </c>
      <c r="E59" s="269" t="s">
        <v>80</v>
      </c>
      <c r="F59" s="270"/>
      <c r="G59" s="270"/>
      <c r="H59" s="270"/>
      <c r="I59" s="270"/>
      <c r="J59" s="270"/>
      <c r="K59" s="270"/>
      <c r="L59" s="270"/>
      <c r="M59" s="50"/>
      <c r="AA59" s="1619"/>
      <c r="AB59" s="1115"/>
      <c r="AC59" s="160"/>
      <c r="AD59" s="1115"/>
      <c r="AE59" s="160"/>
      <c r="AF59" s="1115"/>
      <c r="AG59" s="160"/>
      <c r="AH59" s="1115"/>
      <c r="AI59" s="160"/>
      <c r="AJ59" s="160"/>
      <c r="AK59" s="160"/>
      <c r="AL59" s="160"/>
      <c r="AM59" s="160"/>
      <c r="AN59" s="209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</row>
    <row r="60" spans="1:66" ht="18.75" customHeight="1" thickBot="1">
      <c r="A60" s="128"/>
      <c r="B60" s="177" t="s">
        <v>5</v>
      </c>
      <c r="C60" s="209"/>
      <c r="D60" s="156" t="s">
        <v>81</v>
      </c>
      <c r="E60" s="271"/>
      <c r="F60" s="272"/>
      <c r="G60" s="272"/>
      <c r="H60" s="272"/>
      <c r="I60" s="272"/>
      <c r="J60" s="272"/>
      <c r="K60" s="28"/>
      <c r="L60" s="28"/>
      <c r="M60" s="73"/>
      <c r="O60" s="1040" t="s">
        <v>434</v>
      </c>
      <c r="P60" s="1041"/>
      <c r="Q60" s="1041"/>
      <c r="R60" s="999"/>
      <c r="S60" s="69"/>
      <c r="T60" s="69"/>
      <c r="U60" s="69"/>
      <c r="V60" s="69"/>
      <c r="W60" s="69"/>
      <c r="X60" s="69"/>
      <c r="Y60" s="50"/>
      <c r="AA60" s="240"/>
      <c r="AB60" s="1115"/>
      <c r="AC60" s="160"/>
      <c r="AD60" s="1116"/>
      <c r="AE60" s="281"/>
      <c r="AF60" s="1115"/>
      <c r="AG60" s="135"/>
      <c r="AH60" s="1115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</row>
    <row r="61" spans="1:66" ht="17.25" customHeight="1" thickBot="1">
      <c r="A61" s="128"/>
      <c r="B61" s="894" t="s">
        <v>361</v>
      </c>
      <c r="C61" s="173"/>
      <c r="D61" s="199"/>
      <c r="E61" s="529" t="s">
        <v>311</v>
      </c>
      <c r="F61" s="85"/>
      <c r="G61" s="85"/>
      <c r="H61" s="85"/>
      <c r="I61" s="69"/>
      <c r="J61" s="50"/>
      <c r="K61" s="1682" t="s">
        <v>660</v>
      </c>
      <c r="L61" s="1501"/>
      <c r="M61" s="1502"/>
      <c r="N61" s="1746"/>
      <c r="O61" s="982" t="s">
        <v>134</v>
      </c>
      <c r="P61" s="1073" t="s">
        <v>135</v>
      </c>
      <c r="Q61" s="1000" t="s">
        <v>136</v>
      </c>
      <c r="R61" s="69"/>
      <c r="S61" s="935" t="s">
        <v>134</v>
      </c>
      <c r="T61" s="935" t="s">
        <v>135</v>
      </c>
      <c r="U61" s="1000" t="s">
        <v>136</v>
      </c>
      <c r="V61" s="69"/>
      <c r="W61" s="935" t="s">
        <v>134</v>
      </c>
      <c r="X61" s="1018" t="s">
        <v>135</v>
      </c>
      <c r="Y61" s="985" t="s">
        <v>136</v>
      </c>
      <c r="AA61" s="157"/>
      <c r="AB61" s="160"/>
      <c r="AC61" s="209"/>
      <c r="AD61" s="160"/>
      <c r="AE61" s="209"/>
      <c r="AF61" s="1115"/>
      <c r="AG61" s="157"/>
      <c r="AH61" s="1115"/>
      <c r="AI61" s="160"/>
      <c r="AJ61" s="182"/>
      <c r="AK61" s="146"/>
      <c r="AL61" s="262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</row>
    <row r="62" spans="1:66" ht="12.75" customHeight="1" thickBot="1">
      <c r="A62" s="128"/>
      <c r="B62" s="1659" t="s">
        <v>315</v>
      </c>
      <c r="C62" s="323" t="s">
        <v>284</v>
      </c>
      <c r="D62" s="1507">
        <v>100</v>
      </c>
      <c r="E62" s="360" t="s">
        <v>134</v>
      </c>
      <c r="F62" s="105" t="s">
        <v>135</v>
      </c>
      <c r="G62" s="241" t="s">
        <v>136</v>
      </c>
      <c r="H62" s="436" t="s">
        <v>134</v>
      </c>
      <c r="I62" s="99" t="s">
        <v>135</v>
      </c>
      <c r="J62" s="244" t="s">
        <v>136</v>
      </c>
      <c r="K62" s="1683" t="s">
        <v>639</v>
      </c>
      <c r="L62" s="821"/>
      <c r="M62" s="1503"/>
      <c r="N62" s="61"/>
      <c r="O62" s="1001" t="s">
        <v>421</v>
      </c>
      <c r="P62" s="1002">
        <f>D67</f>
        <v>40</v>
      </c>
      <c r="Q62" s="1121">
        <f>D67</f>
        <v>40</v>
      </c>
      <c r="R62" s="8"/>
      <c r="S62" s="1035" t="s">
        <v>98</v>
      </c>
      <c r="T62" s="975">
        <f>I63</f>
        <v>4.5999999999999996</v>
      </c>
      <c r="U62" s="1136">
        <f>J63</f>
        <v>4.5999999999999996</v>
      </c>
      <c r="V62" s="8"/>
      <c r="W62" s="1003" t="s">
        <v>422</v>
      </c>
      <c r="X62" s="139"/>
      <c r="Y62" s="140"/>
      <c r="AA62" s="157"/>
      <c r="AB62" s="1115"/>
      <c r="AC62" s="209"/>
      <c r="AD62" s="160"/>
      <c r="AE62" s="209"/>
      <c r="AF62" s="1115"/>
      <c r="AG62" s="157"/>
      <c r="AH62" s="1115"/>
      <c r="AI62" s="160"/>
      <c r="AJ62" s="160"/>
      <c r="AK62" s="286"/>
      <c r="AL62" s="287"/>
      <c r="AM62" s="283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</row>
    <row r="63" spans="1:66" ht="15" thickBot="1">
      <c r="A63" s="128"/>
      <c r="B63" s="512" t="s">
        <v>285</v>
      </c>
      <c r="C63" s="513" t="s">
        <v>286</v>
      </c>
      <c r="D63" s="474" t="s">
        <v>343</v>
      </c>
      <c r="E63" s="218" t="s">
        <v>281</v>
      </c>
      <c r="F63" s="1455">
        <v>101.22</v>
      </c>
      <c r="G63" s="882">
        <v>86.1</v>
      </c>
      <c r="H63" s="215" t="s">
        <v>98</v>
      </c>
      <c r="I63" s="216">
        <v>4.5999999999999996</v>
      </c>
      <c r="J63" s="231">
        <v>4.5999999999999996</v>
      </c>
      <c r="K63" s="500" t="s">
        <v>134</v>
      </c>
      <c r="L63" s="494" t="s">
        <v>135</v>
      </c>
      <c r="M63" s="496" t="s">
        <v>136</v>
      </c>
      <c r="N63" s="61"/>
      <c r="O63" s="942" t="s">
        <v>423</v>
      </c>
      <c r="P63" s="973">
        <f>D66</f>
        <v>60</v>
      </c>
      <c r="Q63" s="1130">
        <f>D66</f>
        <v>60</v>
      </c>
      <c r="R63" s="8"/>
      <c r="S63" s="751" t="s">
        <v>105</v>
      </c>
      <c r="T63" s="975">
        <f>I64</f>
        <v>2.4</v>
      </c>
      <c r="U63" s="1121">
        <f>J64</f>
        <v>2.4</v>
      </c>
      <c r="V63" s="8"/>
      <c r="W63" s="855" t="s">
        <v>240</v>
      </c>
      <c r="X63" s="1009">
        <f>F67</f>
        <v>2.5</v>
      </c>
      <c r="Y63" s="1150">
        <f>G67</f>
        <v>2.5</v>
      </c>
      <c r="AA63" s="164"/>
      <c r="AB63" s="1172"/>
      <c r="AC63" s="209"/>
      <c r="AD63" s="1115"/>
      <c r="AE63" s="209"/>
      <c r="AF63" s="1115"/>
      <c r="AG63" s="157"/>
      <c r="AH63" s="1115"/>
      <c r="AI63" s="160"/>
      <c r="AJ63" s="150"/>
      <c r="AK63" s="146"/>
      <c r="AL63" s="249"/>
      <c r="AM63" s="160"/>
      <c r="AN63" s="160"/>
      <c r="AO63" s="180"/>
      <c r="AP63" s="150"/>
      <c r="AQ63" s="146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</row>
    <row r="64" spans="1:66" ht="15.6">
      <c r="A64" s="128"/>
      <c r="B64" s="405" t="s">
        <v>15</v>
      </c>
      <c r="C64" s="577" t="s">
        <v>638</v>
      </c>
      <c r="D64" s="887">
        <v>200</v>
      </c>
      <c r="E64" s="341" t="s">
        <v>63</v>
      </c>
      <c r="F64" s="1456">
        <v>154.66999999999999</v>
      </c>
      <c r="G64" s="1457">
        <v>116</v>
      </c>
      <c r="H64" s="823" t="s">
        <v>105</v>
      </c>
      <c r="I64" s="681">
        <v>2.4</v>
      </c>
      <c r="J64" s="443">
        <v>2.4</v>
      </c>
      <c r="K64" s="587" t="s">
        <v>614</v>
      </c>
      <c r="L64" s="673">
        <v>20</v>
      </c>
      <c r="M64" s="674">
        <v>20</v>
      </c>
      <c r="N64" s="61"/>
      <c r="O64" s="346" t="s">
        <v>63</v>
      </c>
      <c r="P64" s="975">
        <f>F64</f>
        <v>154.66999999999999</v>
      </c>
      <c r="Q64" s="1141">
        <f>G64</f>
        <v>116</v>
      </c>
      <c r="R64" s="8"/>
      <c r="S64" s="751" t="s">
        <v>69</v>
      </c>
      <c r="T64" s="973">
        <f>L65</f>
        <v>8</v>
      </c>
      <c r="U64" s="1141">
        <f>M65</f>
        <v>8</v>
      </c>
      <c r="V64" s="8"/>
      <c r="W64" s="945" t="s">
        <v>121</v>
      </c>
      <c r="X64" s="973">
        <f>F66</f>
        <v>6.96</v>
      </c>
      <c r="Y64" s="1132">
        <f>G66</f>
        <v>6.96</v>
      </c>
      <c r="AA64" s="164"/>
      <c r="AB64" s="1612"/>
      <c r="AC64" s="209"/>
      <c r="AD64" s="1115"/>
      <c r="AE64" s="209"/>
      <c r="AF64" s="1176"/>
      <c r="AG64" s="150"/>
      <c r="AH64" s="1115"/>
      <c r="AI64" s="160"/>
      <c r="AJ64" s="188"/>
      <c r="AK64" s="150"/>
      <c r="AL64" s="146"/>
      <c r="AM64" s="262"/>
      <c r="AN64" s="160"/>
      <c r="AO64" s="160"/>
      <c r="AP64" s="150"/>
      <c r="AQ64" s="186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</row>
    <row r="65" spans="1:66">
      <c r="A65" s="128"/>
      <c r="B65" s="708"/>
      <c r="C65" s="542" t="s">
        <v>639</v>
      </c>
      <c r="D65" s="709"/>
      <c r="E65" s="341" t="s">
        <v>336</v>
      </c>
      <c r="F65" s="903">
        <v>13.938000000000001</v>
      </c>
      <c r="G65" s="1458">
        <v>11.615</v>
      </c>
      <c r="H65" s="1459" t="s">
        <v>282</v>
      </c>
      <c r="I65" s="1460">
        <v>7.7000000000000002E-3</v>
      </c>
      <c r="J65" s="1505">
        <v>7.7000000000000002E-3</v>
      </c>
      <c r="K65" s="341" t="s">
        <v>69</v>
      </c>
      <c r="L65" s="673">
        <v>8</v>
      </c>
      <c r="M65" s="674">
        <v>8</v>
      </c>
      <c r="N65" s="61"/>
      <c r="O65" s="937" t="s">
        <v>243</v>
      </c>
      <c r="P65" s="975">
        <f>X67</f>
        <v>128.59800000000001</v>
      </c>
      <c r="Q65" s="1136">
        <f>Y67</f>
        <v>121.075</v>
      </c>
      <c r="R65" s="8"/>
      <c r="S65" s="943" t="s">
        <v>72</v>
      </c>
      <c r="T65" s="1024">
        <f>I66</f>
        <v>1</v>
      </c>
      <c r="U65" s="1121">
        <f>J66</f>
        <v>1</v>
      </c>
      <c r="V65" s="8"/>
      <c r="W65" s="949" t="s">
        <v>102</v>
      </c>
      <c r="X65" s="973">
        <f>F65</f>
        <v>13.938000000000001</v>
      </c>
      <c r="Y65" s="1142">
        <f>G65</f>
        <v>11.615</v>
      </c>
      <c r="AA65" s="157"/>
      <c r="AB65" s="160"/>
      <c r="AC65" s="209"/>
      <c r="AD65" s="1115"/>
      <c r="AE65" s="209"/>
      <c r="AF65" s="160"/>
      <c r="AG65" s="150"/>
      <c r="AH65" s="1115"/>
      <c r="AI65" s="160"/>
      <c r="AJ65" s="160"/>
      <c r="AK65" s="150"/>
      <c r="AL65" s="150"/>
      <c r="AM65" s="160"/>
      <c r="AN65" s="298"/>
      <c r="AO65" s="180"/>
      <c r="AP65" s="160"/>
      <c r="AQ65" s="1511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</row>
    <row r="66" spans="1:66">
      <c r="A66" s="128"/>
      <c r="B66" s="512" t="s">
        <v>10</v>
      </c>
      <c r="C66" s="513" t="s">
        <v>11</v>
      </c>
      <c r="D66" s="746">
        <v>60</v>
      </c>
      <c r="E66" s="341" t="s">
        <v>103</v>
      </c>
      <c r="F66" s="678">
        <v>6.96</v>
      </c>
      <c r="G66" s="775">
        <v>6.96</v>
      </c>
      <c r="H66" s="1461" t="s">
        <v>72</v>
      </c>
      <c r="I66" s="432">
        <v>1</v>
      </c>
      <c r="J66" s="1504">
        <v>1</v>
      </c>
      <c r="K66" s="346" t="s">
        <v>640</v>
      </c>
      <c r="L66" s="702">
        <v>0.2</v>
      </c>
      <c r="M66" s="716">
        <v>0.2</v>
      </c>
      <c r="N66" s="61"/>
      <c r="O66" s="1005" t="s">
        <v>158</v>
      </c>
      <c r="P66" s="1152">
        <f>L64</f>
        <v>20</v>
      </c>
      <c r="Q66" s="1121">
        <f>M64</f>
        <v>20</v>
      </c>
      <c r="R66" s="8"/>
      <c r="S66" s="951" t="s">
        <v>327</v>
      </c>
      <c r="T66" s="1121">
        <f>T67+T68+T69</f>
        <v>1.4377</v>
      </c>
      <c r="U66" s="1121">
        <f>U67+U68+U69</f>
        <v>1.4377</v>
      </c>
      <c r="V66" s="8"/>
      <c r="W66" s="949" t="s">
        <v>241</v>
      </c>
      <c r="X66" s="975">
        <f>I70</f>
        <v>105.2</v>
      </c>
      <c r="Y66" s="1151">
        <f>J70</f>
        <v>100</v>
      </c>
      <c r="AA66" s="164"/>
      <c r="AB66" s="1174"/>
      <c r="AC66" s="150"/>
      <c r="AD66" s="160"/>
      <c r="AE66" s="209"/>
      <c r="AF66" s="160"/>
      <c r="AG66" s="150"/>
      <c r="AH66" s="1115"/>
      <c r="AI66" s="160"/>
      <c r="AJ66" s="160"/>
      <c r="AK66" s="160"/>
      <c r="AL66" s="160"/>
      <c r="AM66" s="157"/>
      <c r="AN66" s="298"/>
      <c r="AO66" s="180"/>
      <c r="AP66" s="160"/>
      <c r="AQ66" s="135"/>
      <c r="AR66" s="160"/>
      <c r="AS66" s="160"/>
      <c r="AT66" s="160"/>
      <c r="AU66" s="256"/>
      <c r="AV66" s="160"/>
      <c r="AW66" s="160"/>
      <c r="AX66" s="160"/>
      <c r="AY66" s="256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</row>
    <row r="67" spans="1:66" ht="15" thickBot="1">
      <c r="A67" s="128"/>
      <c r="B67" s="512" t="s">
        <v>10</v>
      </c>
      <c r="C67" s="513" t="s">
        <v>412</v>
      </c>
      <c r="D67" s="712">
        <v>40</v>
      </c>
      <c r="E67" s="1462" t="s">
        <v>240</v>
      </c>
      <c r="F67" s="678">
        <v>2.5</v>
      </c>
      <c r="G67" s="1463">
        <v>2.5</v>
      </c>
      <c r="H67" s="1464" t="s">
        <v>339</v>
      </c>
      <c r="I67" s="681">
        <v>1.23</v>
      </c>
      <c r="J67" s="443">
        <v>1.23</v>
      </c>
      <c r="K67" s="341" t="s">
        <v>97</v>
      </c>
      <c r="L67" s="673">
        <v>200</v>
      </c>
      <c r="M67" s="674">
        <v>200</v>
      </c>
      <c r="N67" s="61"/>
      <c r="O67" s="1006" t="s">
        <v>281</v>
      </c>
      <c r="P67" s="975">
        <f>F63</f>
        <v>101.22</v>
      </c>
      <c r="Q67" s="1136">
        <f>G63</f>
        <v>86.1</v>
      </c>
      <c r="R67" s="8"/>
      <c r="S67" s="952" t="s">
        <v>365</v>
      </c>
      <c r="T67" s="953">
        <f>I65</f>
        <v>7.7000000000000002E-3</v>
      </c>
      <c r="U67" s="1096">
        <f>J65</f>
        <v>7.7000000000000002E-3</v>
      </c>
      <c r="V67" s="8"/>
      <c r="W67" s="957" t="s">
        <v>242</v>
      </c>
      <c r="X67" s="977">
        <f>SUM(X63:X66)</f>
        <v>128.59800000000001</v>
      </c>
      <c r="Y67" s="958">
        <f>SUM(Y63:Y66)</f>
        <v>121.075</v>
      </c>
      <c r="AA67" s="164"/>
      <c r="AB67" s="1172"/>
      <c r="AC67" s="209"/>
      <c r="AD67" s="160"/>
      <c r="AE67" s="209"/>
      <c r="AF67" s="1176"/>
      <c r="AG67" s="150"/>
      <c r="AH67" s="1115"/>
      <c r="AI67" s="160"/>
      <c r="AJ67" s="150"/>
      <c r="AK67" s="304"/>
      <c r="AL67" s="300"/>
      <c r="AM67" s="160"/>
      <c r="AN67" s="160"/>
      <c r="AO67" s="180"/>
      <c r="AP67" s="150"/>
      <c r="AQ67" s="135"/>
      <c r="AR67" s="160"/>
      <c r="AS67" s="160"/>
      <c r="AT67" s="160"/>
      <c r="AU67" s="283"/>
      <c r="AV67" s="286"/>
      <c r="AW67" s="287"/>
      <c r="AX67" s="283"/>
      <c r="AY67" s="286"/>
      <c r="AZ67" s="287"/>
      <c r="BA67" s="283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</row>
    <row r="68" spans="1:66" ht="15" thickBot="1">
      <c r="A68" s="128"/>
      <c r="B68" s="152"/>
      <c r="C68" s="155"/>
      <c r="D68" s="151"/>
      <c r="E68" s="160"/>
      <c r="F68" s="160"/>
      <c r="G68" s="160"/>
      <c r="H68" s="1465" t="s">
        <v>283</v>
      </c>
      <c r="I68" s="104"/>
      <c r="J68" s="36"/>
      <c r="K68" s="60"/>
      <c r="L68" s="8"/>
      <c r="M68" s="71"/>
      <c r="N68" s="61"/>
      <c r="O68" s="60"/>
      <c r="P68" s="8"/>
      <c r="Q68" s="8"/>
      <c r="R68" s="8"/>
      <c r="S68" s="956" t="s">
        <v>339</v>
      </c>
      <c r="T68" s="953">
        <f>I67</f>
        <v>1.23</v>
      </c>
      <c r="U68" s="1096">
        <f>J67</f>
        <v>1.23</v>
      </c>
      <c r="V68" s="8"/>
      <c r="W68" s="8"/>
      <c r="X68" s="8"/>
      <c r="Y68" s="71"/>
      <c r="AA68" s="164"/>
      <c r="AB68" s="1173"/>
      <c r="AC68" s="209"/>
      <c r="AD68" s="1115"/>
      <c r="AE68" s="209"/>
      <c r="AF68" s="160"/>
      <c r="AG68" s="150"/>
      <c r="AH68" s="1115"/>
      <c r="AI68" s="160"/>
      <c r="AJ68" s="150"/>
      <c r="AK68" s="249"/>
      <c r="AL68" s="186"/>
      <c r="AM68" s="160"/>
      <c r="AN68" s="160"/>
      <c r="AO68" s="180"/>
      <c r="AP68" s="150"/>
      <c r="AQ68" s="146"/>
      <c r="AR68" s="160"/>
      <c r="AS68" s="150"/>
      <c r="AT68" s="303"/>
      <c r="AU68" s="304"/>
      <c r="AV68" s="150"/>
      <c r="AW68" s="146"/>
      <c r="AX68" s="249"/>
      <c r="AY68" s="157"/>
      <c r="AZ68" s="159"/>
      <c r="BA68" s="222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</row>
    <row r="69" spans="1:66" ht="15" thickBot="1">
      <c r="A69" s="128"/>
      <c r="B69" s="152"/>
      <c r="C69" s="155"/>
      <c r="D69" s="151"/>
      <c r="E69" s="160"/>
      <c r="F69" s="160"/>
      <c r="G69" s="160"/>
      <c r="H69" s="497" t="s">
        <v>134</v>
      </c>
      <c r="I69" s="494" t="s">
        <v>135</v>
      </c>
      <c r="J69" s="516" t="s">
        <v>136</v>
      </c>
      <c r="K69" s="60"/>
      <c r="L69" s="8"/>
      <c r="M69" s="71"/>
      <c r="N69" s="61"/>
      <c r="O69" s="54"/>
      <c r="P69" s="28"/>
      <c r="Q69" s="28"/>
      <c r="R69" s="28"/>
      <c r="S69" s="962" t="s">
        <v>426</v>
      </c>
      <c r="T69" s="963">
        <f>L66</f>
        <v>0.2</v>
      </c>
      <c r="U69" s="1138">
        <f>M66</f>
        <v>0.2</v>
      </c>
      <c r="V69" s="28"/>
      <c r="W69" s="355" t="s">
        <v>97</v>
      </c>
      <c r="X69" s="1020">
        <f>L67</f>
        <v>200</v>
      </c>
      <c r="Y69" s="1074">
        <f>M67</f>
        <v>200</v>
      </c>
      <c r="AA69" s="164"/>
      <c r="AB69" s="160"/>
      <c r="AC69" s="171"/>
      <c r="AD69" s="160"/>
      <c r="AE69" s="209"/>
      <c r="AF69" s="1115"/>
      <c r="AG69" s="150"/>
      <c r="AH69" s="1115"/>
      <c r="AI69" s="160"/>
      <c r="AJ69" s="150"/>
      <c r="AK69" s="249"/>
      <c r="AL69" s="186"/>
      <c r="AM69" s="160"/>
      <c r="AN69" s="160"/>
      <c r="AO69" s="180"/>
      <c r="AP69" s="150"/>
      <c r="AQ69" s="146"/>
      <c r="AR69" s="160"/>
      <c r="AS69" s="150"/>
      <c r="AT69" s="146"/>
      <c r="AU69" s="249"/>
      <c r="AV69" s="150"/>
      <c r="AW69" s="146"/>
      <c r="AX69" s="249"/>
      <c r="AY69" s="157"/>
      <c r="AZ69" s="159"/>
      <c r="BA69" s="222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</row>
    <row r="70" spans="1:66" ht="15" thickBot="1">
      <c r="A70" s="128"/>
      <c r="B70" s="153"/>
      <c r="C70" s="326"/>
      <c r="D70" s="154"/>
      <c r="E70" s="28"/>
      <c r="F70" s="28"/>
      <c r="G70" s="28"/>
      <c r="H70" s="754" t="s">
        <v>77</v>
      </c>
      <c r="I70" s="755">
        <v>105.2</v>
      </c>
      <c r="J70" s="1506">
        <v>100</v>
      </c>
      <c r="K70" s="153"/>
      <c r="L70" s="28"/>
      <c r="M70" s="73"/>
      <c r="N70" s="61"/>
      <c r="AA70" s="164"/>
      <c r="AB70" s="1172"/>
      <c r="AC70" s="209"/>
      <c r="AD70" s="1115"/>
      <c r="AE70" s="209"/>
      <c r="AF70" s="1115"/>
      <c r="AG70" s="150"/>
      <c r="AH70" s="1115"/>
      <c r="AI70" s="160"/>
      <c r="AJ70" s="150"/>
      <c r="AK70" s="249"/>
      <c r="AL70" s="186"/>
      <c r="AM70" s="160"/>
      <c r="AN70" s="160"/>
      <c r="AO70" s="302"/>
      <c r="AP70" s="150"/>
      <c r="AQ70" s="146"/>
      <c r="AR70" s="160"/>
      <c r="AS70" s="150"/>
      <c r="AT70" s="146"/>
      <c r="AU70" s="249"/>
      <c r="AV70" s="150"/>
      <c r="AW70" s="146"/>
      <c r="AX70" s="249"/>
      <c r="AY70" s="157"/>
      <c r="AZ70" s="159"/>
      <c r="BA70" s="222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</row>
    <row r="71" spans="1:66" ht="15" thickBot="1">
      <c r="A71" s="128"/>
      <c r="N71" s="61"/>
      <c r="AA71" s="164"/>
      <c r="AB71" s="1114"/>
      <c r="AC71" s="186"/>
      <c r="AD71" s="160"/>
      <c r="AE71" s="209"/>
      <c r="AF71" s="1115"/>
      <c r="AG71" s="150"/>
      <c r="AH71" s="1115"/>
      <c r="AI71" s="160"/>
      <c r="AJ71" s="150"/>
      <c r="AK71" s="249"/>
      <c r="AL71" s="186"/>
      <c r="AM71" s="160"/>
      <c r="AN71" s="160"/>
      <c r="AO71" s="159"/>
      <c r="AP71" s="160"/>
      <c r="AQ71" s="160"/>
      <c r="AR71" s="160"/>
      <c r="AS71" s="150"/>
      <c r="AT71" s="146"/>
      <c r="AU71" s="249"/>
      <c r="AV71" s="150"/>
      <c r="AW71" s="146"/>
      <c r="AX71" s="249"/>
      <c r="AY71" s="164"/>
      <c r="AZ71" s="165"/>
      <c r="BA71" s="284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</row>
    <row r="72" spans="1:66" ht="16.2" thickBot="1">
      <c r="A72" s="128"/>
      <c r="B72" s="894" t="s">
        <v>360</v>
      </c>
      <c r="C72" s="173"/>
      <c r="D72" s="194"/>
      <c r="E72" s="583" t="s">
        <v>607</v>
      </c>
      <c r="F72" s="190"/>
      <c r="G72" s="235"/>
      <c r="H72" s="797" t="s">
        <v>107</v>
      </c>
      <c r="I72" s="36"/>
      <c r="J72" s="45"/>
      <c r="K72" s="788" t="s">
        <v>662</v>
      </c>
      <c r="L72" s="36"/>
      <c r="M72" s="45"/>
      <c r="N72" s="1746"/>
      <c r="AA72" s="164"/>
      <c r="AB72" s="1617"/>
      <c r="AC72" s="209"/>
      <c r="AD72" s="1115"/>
      <c r="AE72" s="209"/>
      <c r="AF72" s="1115"/>
      <c r="AG72" s="213"/>
      <c r="AH72" s="1115"/>
      <c r="AI72" s="160"/>
      <c r="AJ72" s="150"/>
      <c r="AK72" s="249"/>
      <c r="AL72" s="186"/>
      <c r="AM72" s="160"/>
      <c r="AN72" s="160"/>
      <c r="AO72" s="159"/>
      <c r="AP72" s="160"/>
      <c r="AQ72" s="160"/>
      <c r="AR72" s="160"/>
      <c r="AS72" s="150"/>
      <c r="AT72" s="146"/>
      <c r="AU72" s="249"/>
      <c r="AV72" s="150"/>
      <c r="AW72" s="146"/>
      <c r="AX72" s="249"/>
      <c r="AY72" s="366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</row>
    <row r="73" spans="1:66" ht="15" thickBot="1">
      <c r="A73" s="128"/>
      <c r="B73" s="721" t="s">
        <v>604</v>
      </c>
      <c r="C73" s="323" t="s">
        <v>605</v>
      </c>
      <c r="D73" s="851">
        <v>240</v>
      </c>
      <c r="E73" s="505" t="s">
        <v>134</v>
      </c>
      <c r="F73" s="480" t="s">
        <v>135</v>
      </c>
      <c r="G73" s="506" t="s">
        <v>136</v>
      </c>
      <c r="H73" s="436" t="s">
        <v>134</v>
      </c>
      <c r="I73" s="99" t="s">
        <v>135</v>
      </c>
      <c r="J73" s="244" t="s">
        <v>136</v>
      </c>
      <c r="K73" s="436" t="s">
        <v>134</v>
      </c>
      <c r="L73" s="99" t="s">
        <v>135</v>
      </c>
      <c r="M73" s="244" t="s">
        <v>136</v>
      </c>
      <c r="N73" s="61"/>
      <c r="O73" s="927" t="s">
        <v>419</v>
      </c>
      <c r="S73" s="928"/>
      <c r="T73" t="s">
        <v>433</v>
      </c>
      <c r="Y73" s="78"/>
      <c r="AA73" s="164"/>
      <c r="AB73" s="160"/>
      <c r="AC73" s="182"/>
      <c r="AD73" s="1115"/>
      <c r="AE73" s="209"/>
      <c r="AF73" s="1115"/>
      <c r="AG73" s="150"/>
      <c r="AH73" s="1115"/>
      <c r="AI73" s="160"/>
      <c r="AJ73" s="150"/>
      <c r="AK73" s="249"/>
      <c r="AL73" s="186"/>
      <c r="AM73" s="160"/>
      <c r="AN73" s="160"/>
      <c r="AO73" s="186"/>
      <c r="AP73" s="160"/>
      <c r="AQ73" s="180"/>
      <c r="AR73" s="150"/>
      <c r="AS73" s="146"/>
      <c r="AT73" s="146"/>
      <c r="AU73" s="249"/>
      <c r="AV73" s="150"/>
      <c r="AW73" s="146"/>
      <c r="AX73" s="249"/>
      <c r="AY73" s="286"/>
      <c r="AZ73" s="287"/>
      <c r="BA73" s="283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</row>
    <row r="74" spans="1:66" ht="16.2" thickBot="1">
      <c r="A74" s="128"/>
      <c r="B74" s="553" t="s">
        <v>10</v>
      </c>
      <c r="C74" s="513" t="s">
        <v>252</v>
      </c>
      <c r="D74" s="852">
        <v>37</v>
      </c>
      <c r="E74" s="101" t="s">
        <v>606</v>
      </c>
      <c r="F74" s="224">
        <v>35.299999999999997</v>
      </c>
      <c r="G74" s="225">
        <v>35.299999999999997</v>
      </c>
      <c r="H74" s="603" t="s">
        <v>111</v>
      </c>
      <c r="I74" s="604">
        <v>1</v>
      </c>
      <c r="J74" s="798">
        <v>1</v>
      </c>
      <c r="K74" s="830" t="s">
        <v>663</v>
      </c>
      <c r="L74" s="1685">
        <v>149</v>
      </c>
      <c r="M74" s="798">
        <v>105</v>
      </c>
      <c r="N74" s="61"/>
      <c r="O74" s="929" t="s">
        <v>435</v>
      </c>
      <c r="P74" s="930"/>
      <c r="Q74" s="930"/>
      <c r="R74" s="931"/>
      <c r="S74" s="36"/>
      <c r="T74" s="36"/>
      <c r="U74" s="36"/>
      <c r="V74" s="36"/>
      <c r="W74" s="36"/>
      <c r="X74" s="36"/>
      <c r="Y74" s="45"/>
      <c r="AA74" s="164"/>
      <c r="AB74" s="1114"/>
      <c r="AC74" s="209"/>
      <c r="AD74" s="1115"/>
      <c r="AE74" s="209"/>
      <c r="AF74" s="160"/>
      <c r="AG74" s="160"/>
      <c r="AH74" s="1115"/>
      <c r="AI74" s="160"/>
      <c r="AJ74" s="150"/>
      <c r="AK74" s="249"/>
      <c r="AL74" s="186"/>
      <c r="AM74" s="160"/>
      <c r="AN74" s="160"/>
      <c r="AO74" s="160"/>
      <c r="AP74" s="160"/>
      <c r="AQ74" s="160"/>
      <c r="AR74" s="150"/>
      <c r="AS74" s="186"/>
      <c r="AT74" s="146"/>
      <c r="AU74" s="249"/>
      <c r="AV74" s="150"/>
      <c r="AW74" s="305"/>
      <c r="AX74" s="306"/>
      <c r="AY74" s="157"/>
      <c r="AZ74" s="159"/>
      <c r="BA74" s="222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</row>
    <row r="75" spans="1:66" ht="15" thickBot="1">
      <c r="A75" s="128"/>
      <c r="B75" s="572" t="s">
        <v>17</v>
      </c>
      <c r="C75" s="551" t="s">
        <v>107</v>
      </c>
      <c r="D75" s="752">
        <v>200</v>
      </c>
      <c r="E75" s="581" t="s">
        <v>96</v>
      </c>
      <c r="F75" s="794">
        <v>186.87</v>
      </c>
      <c r="G75" s="716">
        <v>186.87</v>
      </c>
      <c r="H75" s="337" t="s">
        <v>97</v>
      </c>
      <c r="I75" s="799">
        <v>66</v>
      </c>
      <c r="J75" s="689"/>
      <c r="K75" s="417"/>
      <c r="L75" s="416"/>
      <c r="M75" s="668"/>
      <c r="N75" s="61"/>
      <c r="O75" s="932" t="s">
        <v>134</v>
      </c>
      <c r="P75" s="969" t="s">
        <v>135</v>
      </c>
      <c r="Q75" s="970" t="s">
        <v>136</v>
      </c>
      <c r="R75" s="69"/>
      <c r="S75" s="935" t="s">
        <v>134</v>
      </c>
      <c r="T75" s="935" t="s">
        <v>135</v>
      </c>
      <c r="U75" s="936" t="s">
        <v>136</v>
      </c>
      <c r="V75" s="69"/>
      <c r="W75" s="935" t="s">
        <v>134</v>
      </c>
      <c r="X75" s="935" t="s">
        <v>135</v>
      </c>
      <c r="Y75" s="936" t="s">
        <v>136</v>
      </c>
      <c r="AA75" s="276"/>
      <c r="AB75" s="1115"/>
      <c r="AC75" s="209"/>
      <c r="AD75" s="1126"/>
      <c r="AE75" s="209"/>
      <c r="AF75" s="1115"/>
      <c r="AG75" s="160"/>
      <c r="AH75" s="1115"/>
      <c r="AI75" s="160"/>
      <c r="AJ75" s="150"/>
      <c r="AK75" s="293"/>
      <c r="AL75" s="186"/>
      <c r="AM75" s="160"/>
      <c r="AN75" s="160"/>
      <c r="AO75" s="150"/>
      <c r="AP75" s="160"/>
      <c r="AQ75" s="160"/>
      <c r="AR75" s="160"/>
      <c r="AS75" s="150"/>
      <c r="AT75" s="180"/>
      <c r="AU75" s="293"/>
      <c r="AV75" s="150"/>
      <c r="AW75" s="180"/>
      <c r="AX75" s="293"/>
      <c r="AY75" s="157"/>
      <c r="AZ75" s="159"/>
      <c r="BA75" s="222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</row>
    <row r="76" spans="1:66" ht="17.25" customHeight="1">
      <c r="A76" s="128"/>
      <c r="B76" s="512" t="s">
        <v>10</v>
      </c>
      <c r="C76" s="513" t="s">
        <v>11</v>
      </c>
      <c r="D76" s="852">
        <v>40</v>
      </c>
      <c r="E76" s="337" t="s">
        <v>97</v>
      </c>
      <c r="F76" s="688">
        <v>12.42</v>
      </c>
      <c r="G76" s="689">
        <v>12.42</v>
      </c>
      <c r="H76" s="337" t="s">
        <v>69</v>
      </c>
      <c r="I76" s="525">
        <v>10</v>
      </c>
      <c r="J76" s="1684">
        <v>10</v>
      </c>
      <c r="K76" s="60"/>
      <c r="L76" s="8"/>
      <c r="M76" s="71"/>
      <c r="N76" s="61"/>
      <c r="O76" s="937" t="s">
        <v>421</v>
      </c>
      <c r="P76" s="971">
        <f>D77</f>
        <v>40</v>
      </c>
      <c r="Q76" s="1121">
        <f>D77</f>
        <v>40</v>
      </c>
      <c r="R76" s="8"/>
      <c r="S76" s="751" t="s">
        <v>98</v>
      </c>
      <c r="T76" s="973">
        <f>F79</f>
        <v>12.3</v>
      </c>
      <c r="U76" s="1153">
        <f>G79</f>
        <v>12.3</v>
      </c>
      <c r="V76" s="772"/>
      <c r="W76" s="1076"/>
      <c r="X76" s="1008"/>
      <c r="Y76" s="1077"/>
      <c r="AA76" s="150"/>
      <c r="AB76" s="1114"/>
      <c r="AC76" s="1615"/>
      <c r="AD76" s="1115"/>
      <c r="AE76" s="209"/>
      <c r="AF76" s="160"/>
      <c r="AG76" s="160"/>
      <c r="AH76" s="1115"/>
      <c r="AI76" s="160"/>
      <c r="AJ76" s="150"/>
      <c r="AK76" s="249"/>
      <c r="AL76" s="186"/>
      <c r="AM76" s="160"/>
      <c r="AN76" s="160"/>
      <c r="AO76" s="150"/>
      <c r="AP76" s="160"/>
      <c r="AQ76" s="213"/>
      <c r="AR76" s="160"/>
      <c r="AS76" s="261"/>
      <c r="AT76" s="160"/>
      <c r="AU76" s="160"/>
      <c r="AV76" s="160"/>
      <c r="AW76" s="146"/>
      <c r="AX76" s="249"/>
      <c r="AY76" s="157"/>
      <c r="AZ76" s="159"/>
      <c r="BA76" s="222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</row>
    <row r="77" spans="1:66">
      <c r="A77" s="128"/>
      <c r="B77" s="512" t="s">
        <v>10</v>
      </c>
      <c r="C77" s="513" t="s">
        <v>412</v>
      </c>
      <c r="D77" s="852">
        <v>40</v>
      </c>
      <c r="E77" s="421" t="s">
        <v>99</v>
      </c>
      <c r="F77" s="448">
        <v>0.4</v>
      </c>
      <c r="G77" s="1452">
        <v>0.4</v>
      </c>
      <c r="H77" s="337" t="s">
        <v>97</v>
      </c>
      <c r="I77" s="1687">
        <v>150</v>
      </c>
      <c r="J77" s="689"/>
      <c r="K77" s="362"/>
      <c r="L77" s="42"/>
      <c r="M77" s="803"/>
      <c r="N77" s="44"/>
      <c r="O77" s="942" t="s">
        <v>423</v>
      </c>
      <c r="P77" s="973">
        <f>D76</f>
        <v>40</v>
      </c>
      <c r="Q77" s="1130">
        <f>D76</f>
        <v>40</v>
      </c>
      <c r="R77" s="8"/>
      <c r="S77" s="948" t="s">
        <v>69</v>
      </c>
      <c r="T77" s="1010">
        <f>F78+I76</f>
        <v>15</v>
      </c>
      <c r="U77" s="1121">
        <f>G78+J76</f>
        <v>15</v>
      </c>
      <c r="V77" s="772"/>
      <c r="W77" s="713" t="s">
        <v>97</v>
      </c>
      <c r="X77" s="1007">
        <f>F76+I75+I77</f>
        <v>228.42000000000002</v>
      </c>
      <c r="Y77" s="1150">
        <f>G76+I75+I77</f>
        <v>228.42000000000002</v>
      </c>
      <c r="AA77" s="150"/>
      <c r="AB77" s="1176"/>
      <c r="AC77" s="1618"/>
      <c r="AD77" s="209"/>
      <c r="AE77" s="150"/>
      <c r="AF77" s="160"/>
      <c r="AG77" s="160"/>
      <c r="AH77" s="1115"/>
      <c r="AI77" s="160"/>
      <c r="AJ77" s="160"/>
      <c r="AK77" s="160"/>
      <c r="AL77" s="186"/>
      <c r="AM77" s="160"/>
      <c r="AN77" s="160"/>
      <c r="AO77" s="164"/>
      <c r="AP77" s="160"/>
      <c r="AQ77" s="286"/>
      <c r="AR77" s="287"/>
      <c r="AS77" s="283"/>
      <c r="AT77" s="286"/>
      <c r="AU77" s="287"/>
      <c r="AV77" s="283"/>
      <c r="AW77" s="160"/>
      <c r="AX77" s="160"/>
      <c r="AY77" s="157"/>
      <c r="AZ77" s="159"/>
      <c r="BA77" s="222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</row>
    <row r="78" spans="1:66" ht="15.6">
      <c r="A78" s="128"/>
      <c r="B78" s="1661" t="s">
        <v>12</v>
      </c>
      <c r="C78" s="513" t="s">
        <v>661</v>
      </c>
      <c r="D78" s="621">
        <v>105</v>
      </c>
      <c r="E78" s="346" t="s">
        <v>69</v>
      </c>
      <c r="F78" s="702">
        <v>5</v>
      </c>
      <c r="G78" s="703">
        <v>5</v>
      </c>
      <c r="H78" s="161"/>
      <c r="I78" s="146"/>
      <c r="J78" s="723"/>
      <c r="K78" s="362"/>
      <c r="L78" s="42"/>
      <c r="M78" s="803"/>
      <c r="N78" s="44"/>
      <c r="O78" s="942" t="s">
        <v>461</v>
      </c>
      <c r="P78" s="973">
        <f>F74</f>
        <v>35.299999999999997</v>
      </c>
      <c r="Q78" s="1121">
        <f>G74</f>
        <v>35.299999999999997</v>
      </c>
      <c r="R78" s="8"/>
      <c r="S78" s="522" t="s">
        <v>462</v>
      </c>
      <c r="T78" s="973">
        <f>D74</f>
        <v>37</v>
      </c>
      <c r="U78" s="1121">
        <f>D74</f>
        <v>37</v>
      </c>
      <c r="V78" s="8"/>
      <c r="W78" s="47"/>
      <c r="X78" s="1145"/>
      <c r="Y78" s="1066"/>
      <c r="AA78" s="1619"/>
      <c r="AB78" s="1115"/>
      <c r="AC78" s="160"/>
      <c r="AD78" s="1115"/>
      <c r="AE78" s="182"/>
      <c r="AF78" s="160"/>
      <c r="AG78" s="150"/>
      <c r="AH78" s="1114"/>
      <c r="AI78" s="160"/>
      <c r="AJ78" s="160"/>
      <c r="AK78" s="160"/>
      <c r="AL78" s="186"/>
      <c r="AM78" s="160"/>
      <c r="AN78" s="160"/>
      <c r="AO78" s="164"/>
      <c r="AP78" s="160"/>
      <c r="AQ78" s="611"/>
      <c r="AR78" s="612"/>
      <c r="AS78" s="613"/>
      <c r="AT78" s="150"/>
      <c r="AU78" s="146"/>
      <c r="AV78" s="262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</row>
    <row r="79" spans="1:66" ht="15" thickBot="1">
      <c r="A79" s="128"/>
      <c r="B79" s="153"/>
      <c r="C79" s="326"/>
      <c r="D79" s="854"/>
      <c r="E79" s="795" t="s">
        <v>98</v>
      </c>
      <c r="F79" s="796">
        <v>12.3</v>
      </c>
      <c r="G79" s="1453">
        <v>12.3</v>
      </c>
      <c r="H79" s="598"/>
      <c r="I79" s="599"/>
      <c r="J79" s="802"/>
      <c r="K79" s="598"/>
      <c r="L79" s="804"/>
      <c r="M79" s="805"/>
      <c r="N79" s="44"/>
      <c r="O79" s="993" t="s">
        <v>664</v>
      </c>
      <c r="P79" s="1078">
        <f>L74</f>
        <v>149</v>
      </c>
      <c r="Q79" s="1121">
        <f>D78</f>
        <v>105</v>
      </c>
      <c r="R79" s="8"/>
      <c r="S79" s="751" t="s">
        <v>71</v>
      </c>
      <c r="T79" s="1154">
        <f>I74</f>
        <v>1</v>
      </c>
      <c r="U79" s="1121">
        <f>J74</f>
        <v>1</v>
      </c>
      <c r="V79" s="8"/>
      <c r="W79" s="1144"/>
      <c r="X79" s="1145"/>
      <c r="Y79" s="1065"/>
      <c r="AA79" s="240"/>
      <c r="AB79" s="1115"/>
      <c r="AC79" s="160"/>
      <c r="AD79" s="1116"/>
      <c r="AE79" s="281"/>
      <c r="AF79" s="1115"/>
      <c r="AG79" s="135"/>
      <c r="AH79" s="1115"/>
      <c r="AI79" s="160"/>
      <c r="AJ79" s="160"/>
      <c r="AK79" s="160"/>
      <c r="AL79" s="186"/>
      <c r="AM79" s="160"/>
      <c r="AN79" s="160"/>
      <c r="AO79" s="160"/>
      <c r="AP79" s="160"/>
      <c r="AQ79" s="615"/>
      <c r="AR79" s="616"/>
      <c r="AS79" s="262"/>
      <c r="AT79" s="150"/>
      <c r="AU79" s="146"/>
      <c r="AV79" s="262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</row>
    <row r="80" spans="1:66" ht="15" thickBot="1">
      <c r="A80" s="128"/>
      <c r="B80" s="128"/>
      <c r="C80" s="205"/>
      <c r="O80" s="959" t="s">
        <v>79</v>
      </c>
      <c r="P80" s="998">
        <f>F75</f>
        <v>186.87</v>
      </c>
      <c r="Q80" s="1133">
        <f>G75</f>
        <v>186.87</v>
      </c>
      <c r="R80" s="28"/>
      <c r="S80" s="1079" t="s">
        <v>72</v>
      </c>
      <c r="T80" s="997">
        <f>F77</f>
        <v>0.4</v>
      </c>
      <c r="U80" s="1133">
        <f>G77</f>
        <v>0.4</v>
      </c>
      <c r="V80" s="28"/>
      <c r="W80" s="1080"/>
      <c r="X80" s="1068"/>
      <c r="Y80" s="1081"/>
      <c r="AA80" s="157"/>
      <c r="AB80" s="1115"/>
      <c r="AC80" s="209"/>
      <c r="AD80" s="160"/>
      <c r="AE80" s="209"/>
      <c r="AF80" s="1115"/>
      <c r="AG80" s="157"/>
      <c r="AH80" s="1115"/>
      <c r="AI80" s="160"/>
      <c r="AJ80" s="160"/>
      <c r="AK80" s="160"/>
      <c r="AL80" s="186"/>
      <c r="AM80" s="160"/>
      <c r="AN80" s="160"/>
      <c r="AO80" s="180"/>
      <c r="AP80" s="150"/>
      <c r="AQ80" s="615"/>
      <c r="AR80" s="616"/>
      <c r="AS80" s="262"/>
      <c r="AT80" s="150"/>
      <c r="AU80" s="146"/>
      <c r="AV80" s="262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</row>
    <row r="81" spans="1:66" ht="16.2" thickBot="1">
      <c r="A81" s="128"/>
      <c r="B81" s="128"/>
      <c r="C81" s="205"/>
      <c r="F81" s="211" t="s">
        <v>122</v>
      </c>
      <c r="N81" s="61"/>
      <c r="O81" s="17"/>
      <c r="P81" s="1070"/>
      <c r="Q81" s="1071"/>
      <c r="S81" s="17"/>
      <c r="T81" s="1082"/>
      <c r="U81" s="1082"/>
      <c r="W81" s="1031"/>
      <c r="X81" s="966"/>
      <c r="Y81" s="1083"/>
      <c r="AA81" s="157"/>
      <c r="AB81" s="1115"/>
      <c r="AC81" s="209"/>
      <c r="AD81" s="160"/>
      <c r="AE81" s="209"/>
      <c r="AF81" s="1115"/>
      <c r="AG81" s="157"/>
      <c r="AH81" s="1115"/>
      <c r="AI81" s="160"/>
      <c r="AJ81" s="160"/>
      <c r="AK81" s="160"/>
      <c r="AL81" s="186"/>
      <c r="AM81" s="160"/>
      <c r="AN81" s="160"/>
      <c r="AO81" s="180"/>
      <c r="AP81" s="150"/>
      <c r="AQ81" s="150"/>
      <c r="AR81" s="146"/>
      <c r="AS81" s="262"/>
      <c r="AT81" s="150"/>
      <c r="AU81" s="165"/>
      <c r="AV81" s="284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</row>
    <row r="82" spans="1:66">
      <c r="A82" s="128"/>
      <c r="B82" s="206" t="s">
        <v>2</v>
      </c>
      <c r="C82" s="169" t="s">
        <v>3</v>
      </c>
      <c r="D82" s="207" t="s">
        <v>4</v>
      </c>
      <c r="E82" s="208" t="s">
        <v>80</v>
      </c>
      <c r="F82" s="173"/>
      <c r="G82" s="173"/>
      <c r="H82" s="173"/>
      <c r="I82" s="173"/>
      <c r="J82" s="173"/>
      <c r="K82" s="173"/>
      <c r="L82" s="69"/>
      <c r="M82" s="50"/>
      <c r="N82" s="61"/>
      <c r="S82" s="1072"/>
      <c r="T82" s="1055"/>
      <c r="U82" s="1055"/>
      <c r="W82" s="1031"/>
      <c r="X82" s="966"/>
      <c r="Y82" s="1084"/>
      <c r="AA82" s="164"/>
      <c r="AB82" s="1172"/>
      <c r="AC82" s="209"/>
      <c r="AD82" s="1115"/>
      <c r="AE82" s="209"/>
      <c r="AF82" s="1115"/>
      <c r="AG82" s="157"/>
      <c r="AH82" s="1115"/>
      <c r="AI82" s="160"/>
      <c r="AJ82" s="160"/>
      <c r="AK82" s="160"/>
      <c r="AL82" s="160"/>
      <c r="AM82" s="160"/>
      <c r="AN82" s="160"/>
      <c r="AO82" s="181"/>
      <c r="AP82" s="150"/>
      <c r="AQ82" s="150"/>
      <c r="AR82" s="146"/>
      <c r="AS82" s="262"/>
      <c r="AT82" s="150"/>
      <c r="AU82" s="146"/>
      <c r="AV82" s="249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</row>
    <row r="83" spans="1:66" ht="15" thickBot="1">
      <c r="A83" s="128"/>
      <c r="B83" s="177" t="s">
        <v>5</v>
      </c>
      <c r="C83" s="209"/>
      <c r="D83" s="156" t="s">
        <v>81</v>
      </c>
      <c r="E83" s="153"/>
      <c r="F83" s="158"/>
      <c r="G83" s="158"/>
      <c r="H83" s="158"/>
      <c r="I83" s="158"/>
      <c r="J83" s="158"/>
      <c r="K83" s="160"/>
      <c r="L83" s="8"/>
      <c r="M83" s="71"/>
      <c r="N83" s="61"/>
      <c r="O83" s="17"/>
      <c r="P83" s="966"/>
      <c r="Q83" s="1055"/>
      <c r="S83" s="228" t="s">
        <v>438</v>
      </c>
      <c r="T83" s="1085"/>
      <c r="U83" s="1085"/>
      <c r="W83" s="17"/>
      <c r="X83" s="1086"/>
      <c r="Y83" s="1087"/>
      <c r="AA83" s="164"/>
      <c r="AB83" s="1612"/>
      <c r="AC83" s="209"/>
      <c r="AD83" s="160"/>
      <c r="AE83" s="209"/>
      <c r="AF83" s="1115"/>
      <c r="AG83" s="150"/>
      <c r="AH83" s="1115"/>
      <c r="AI83" s="160"/>
      <c r="AJ83" s="160"/>
      <c r="AK83" s="160"/>
      <c r="AL83" s="160"/>
      <c r="AM83" s="160"/>
      <c r="AN83" s="160"/>
      <c r="AO83" s="181"/>
      <c r="AP83" s="150"/>
      <c r="AQ83" s="164"/>
      <c r="AR83" s="165"/>
      <c r="AS83" s="284"/>
      <c r="AT83" s="150"/>
      <c r="AU83" s="146"/>
      <c r="AV83" s="249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</row>
    <row r="84" spans="1:66" ht="16.2" thickBot="1">
      <c r="A84" s="128"/>
      <c r="B84" s="894" t="s">
        <v>359</v>
      </c>
      <c r="C84" s="198"/>
      <c r="D84" s="498"/>
      <c r="E84" s="200" t="s">
        <v>182</v>
      </c>
      <c r="F84" s="499"/>
      <c r="G84" s="517"/>
      <c r="H84" s="797" t="s">
        <v>655</v>
      </c>
      <c r="I84" s="190"/>
      <c r="J84" s="172"/>
      <c r="K84" s="757" t="s">
        <v>64</v>
      </c>
      <c r="L84" s="758"/>
      <c r="M84" s="172"/>
      <c r="N84" s="1746"/>
      <c r="O84" s="929" t="s">
        <v>439</v>
      </c>
      <c r="P84" s="930"/>
      <c r="Q84" s="930"/>
      <c r="R84" s="931"/>
      <c r="S84" s="36"/>
      <c r="T84" s="36"/>
      <c r="U84" s="36"/>
      <c r="V84" s="36"/>
      <c r="W84" s="36"/>
      <c r="X84" s="36"/>
      <c r="Y84" s="45"/>
      <c r="AA84" s="157"/>
      <c r="AB84" s="1172"/>
      <c r="AC84" s="209"/>
      <c r="AD84" s="1115"/>
      <c r="AE84" s="209"/>
      <c r="AF84" s="160"/>
      <c r="AG84" s="150"/>
      <c r="AH84" s="1176"/>
      <c r="AI84" s="160"/>
      <c r="AJ84" s="160"/>
      <c r="AK84" s="160"/>
      <c r="AL84" s="160"/>
      <c r="AM84" s="160"/>
      <c r="AN84" s="160"/>
      <c r="AO84" s="302"/>
      <c r="AP84" s="150"/>
      <c r="AQ84" s="150"/>
      <c r="AR84" s="159"/>
      <c r="AS84" s="222"/>
      <c r="AT84" s="150"/>
      <c r="AU84" s="617"/>
      <c r="AV84" s="296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</row>
    <row r="85" spans="1:66" ht="15" thickBot="1">
      <c r="A85" s="128"/>
      <c r="B85" s="1659" t="s">
        <v>315</v>
      </c>
      <c r="C85" s="323" t="s">
        <v>298</v>
      </c>
      <c r="D85" s="691">
        <v>100</v>
      </c>
      <c r="E85" s="488" t="s">
        <v>134</v>
      </c>
      <c r="F85" s="486" t="s">
        <v>135</v>
      </c>
      <c r="G85" s="487" t="s">
        <v>136</v>
      </c>
      <c r="H85" s="500" t="s">
        <v>134</v>
      </c>
      <c r="I85" s="494" t="s">
        <v>135</v>
      </c>
      <c r="J85" s="516" t="s">
        <v>136</v>
      </c>
      <c r="K85" s="497" t="s">
        <v>134</v>
      </c>
      <c r="L85" s="494" t="s">
        <v>135</v>
      </c>
      <c r="M85" s="520" t="s">
        <v>136</v>
      </c>
      <c r="N85" s="1746"/>
      <c r="O85" s="932" t="s">
        <v>134</v>
      </c>
      <c r="P85" s="969" t="s">
        <v>135</v>
      </c>
      <c r="Q85" s="970" t="s">
        <v>136</v>
      </c>
      <c r="R85" s="69"/>
      <c r="S85" s="935" t="s">
        <v>134</v>
      </c>
      <c r="T85" s="935" t="s">
        <v>135</v>
      </c>
      <c r="U85" s="936" t="s">
        <v>136</v>
      </c>
      <c r="V85" s="69"/>
      <c r="W85" s="935" t="s">
        <v>134</v>
      </c>
      <c r="X85" s="935" t="s">
        <v>135</v>
      </c>
      <c r="Y85" s="936" t="s">
        <v>136</v>
      </c>
      <c r="AA85" s="164"/>
      <c r="AB85" s="1172"/>
      <c r="AC85" s="150"/>
      <c r="AD85" s="1115"/>
      <c r="AE85" s="209"/>
      <c r="AF85" s="1115"/>
      <c r="AG85" s="150"/>
      <c r="AH85" s="1115"/>
      <c r="AI85" s="160"/>
      <c r="AJ85" s="160"/>
      <c r="AK85" s="160"/>
      <c r="AL85" s="160"/>
      <c r="AM85" s="160"/>
      <c r="AN85" s="160"/>
      <c r="AO85" s="160"/>
      <c r="AP85" s="160"/>
      <c r="AQ85" s="157"/>
      <c r="AR85" s="159"/>
      <c r="AS85" s="222"/>
      <c r="AT85" s="150"/>
      <c r="AU85" s="134"/>
      <c r="AV85" s="222"/>
      <c r="AW85" s="160"/>
      <c r="AX85" s="254"/>
      <c r="AY85" s="160"/>
      <c r="AZ85" s="160"/>
      <c r="BA85" s="21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</row>
    <row r="86" spans="1:66" ht="15" customHeight="1">
      <c r="A86" s="128"/>
      <c r="B86" s="512" t="s">
        <v>21</v>
      </c>
      <c r="C86" s="513" t="s">
        <v>123</v>
      </c>
      <c r="D86" s="514" t="s">
        <v>608</v>
      </c>
      <c r="E86" s="595" t="s">
        <v>101</v>
      </c>
      <c r="F86" s="558">
        <v>110</v>
      </c>
      <c r="G86" s="824">
        <v>94.8</v>
      </c>
      <c r="H86" s="367" t="s">
        <v>111</v>
      </c>
      <c r="I86" s="257">
        <v>1</v>
      </c>
      <c r="J86" s="511">
        <v>1</v>
      </c>
      <c r="K86" s="223" t="s">
        <v>297</v>
      </c>
      <c r="L86" s="226">
        <v>118</v>
      </c>
      <c r="M86" s="248">
        <v>100</v>
      </c>
      <c r="N86" s="1746"/>
      <c r="O86" s="1001" t="s">
        <v>421</v>
      </c>
      <c r="P86" s="1002">
        <f>D89</f>
        <v>30</v>
      </c>
      <c r="Q86" s="1691">
        <f>D89</f>
        <v>30</v>
      </c>
      <c r="S86" s="751" t="s">
        <v>69</v>
      </c>
      <c r="T86" s="973">
        <f>I88</f>
        <v>10</v>
      </c>
      <c r="U86" s="1119">
        <f>J88</f>
        <v>10</v>
      </c>
      <c r="W86" s="988" t="s">
        <v>422</v>
      </c>
      <c r="X86" s="141"/>
      <c r="Y86" s="142"/>
      <c r="AA86" s="164"/>
      <c r="AB86" s="1173"/>
      <c r="AC86" s="209"/>
      <c r="AD86" s="1115"/>
      <c r="AE86" s="209"/>
      <c r="AF86" s="1622"/>
      <c r="AG86" s="150"/>
      <c r="AH86" s="1115"/>
      <c r="AI86" s="160"/>
      <c r="AJ86" s="160"/>
      <c r="AK86" s="160"/>
      <c r="AL86" s="160"/>
      <c r="AM86" s="160"/>
      <c r="AN86" s="160"/>
      <c r="AO86" s="160"/>
      <c r="AP86" s="160"/>
      <c r="AQ86" s="160"/>
      <c r="AR86" s="180"/>
      <c r="AS86" s="150"/>
      <c r="AT86" s="150"/>
      <c r="AU86" s="165"/>
      <c r="AV86" s="284"/>
      <c r="AW86" s="283"/>
      <c r="AX86" s="286"/>
      <c r="AY86" s="287"/>
      <c r="AZ86" s="283"/>
      <c r="BA86" s="286"/>
      <c r="BB86" s="287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</row>
    <row r="87" spans="1:66" ht="16.5" customHeight="1">
      <c r="A87" s="128"/>
      <c r="B87" s="572" t="s">
        <v>373</v>
      </c>
      <c r="C87" s="551" t="s">
        <v>655</v>
      </c>
      <c r="D87" s="1671">
        <v>200</v>
      </c>
      <c r="E87" s="344" t="s">
        <v>124</v>
      </c>
      <c r="F87" s="700">
        <v>54.4</v>
      </c>
      <c r="G87" s="701">
        <v>54.4</v>
      </c>
      <c r="H87" s="341" t="s">
        <v>97</v>
      </c>
      <c r="I87" s="338">
        <v>66</v>
      </c>
      <c r="J87" s="446">
        <v>66</v>
      </c>
      <c r="K87" s="362"/>
      <c r="L87" s="39"/>
      <c r="M87" s="396"/>
      <c r="N87" s="1746"/>
      <c r="O87" s="942" t="s">
        <v>423</v>
      </c>
      <c r="P87" s="973">
        <f>D88</f>
        <v>50</v>
      </c>
      <c r="Q87" s="1692">
        <f>D88</f>
        <v>50</v>
      </c>
      <c r="S87" s="751" t="s">
        <v>71</v>
      </c>
      <c r="T87" s="973">
        <f>I86</f>
        <v>1</v>
      </c>
      <c r="U87" s="1119">
        <f>J86</f>
        <v>1</v>
      </c>
      <c r="W87" s="945" t="s">
        <v>121</v>
      </c>
      <c r="X87" s="973">
        <f>F91</f>
        <v>12.8</v>
      </c>
      <c r="Y87" s="1127">
        <f>G91</f>
        <v>12.8</v>
      </c>
      <c r="AA87" s="164"/>
      <c r="AB87" s="1172"/>
      <c r="AC87" s="209"/>
      <c r="AD87" s="160"/>
      <c r="AE87" s="209"/>
      <c r="AF87" s="160"/>
      <c r="AG87" s="150"/>
      <c r="AH87" s="1115"/>
      <c r="AI87" s="160"/>
      <c r="AJ87" s="160"/>
      <c r="AK87" s="160"/>
      <c r="AL87" s="150"/>
      <c r="AM87" s="303"/>
      <c r="AN87" s="304"/>
      <c r="AO87" s="160"/>
      <c r="AP87" s="160"/>
      <c r="AQ87" s="160"/>
      <c r="AR87" s="180"/>
      <c r="AS87" s="150"/>
      <c r="AT87" s="146"/>
      <c r="AU87" s="157"/>
      <c r="AV87" s="193"/>
      <c r="AW87" s="253"/>
      <c r="AX87" s="150"/>
      <c r="AY87" s="193"/>
      <c r="AZ87" s="253"/>
      <c r="BA87" s="150"/>
      <c r="BB87" s="159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</row>
    <row r="88" spans="1:66">
      <c r="A88" s="128"/>
      <c r="B88" s="553" t="s">
        <v>10</v>
      </c>
      <c r="C88" s="513" t="s">
        <v>11</v>
      </c>
      <c r="D88" s="514">
        <v>50</v>
      </c>
      <c r="E88" s="344" t="s">
        <v>105</v>
      </c>
      <c r="F88" s="695">
        <v>8.3000000000000007</v>
      </c>
      <c r="G88" s="696">
        <v>8.3000000000000007</v>
      </c>
      <c r="H88" s="367" t="s">
        <v>69</v>
      </c>
      <c r="I88" s="257">
        <v>10</v>
      </c>
      <c r="J88" s="511">
        <v>10</v>
      </c>
      <c r="K88" s="397"/>
      <c r="L88" s="165"/>
      <c r="M88" s="727"/>
      <c r="N88" s="1746"/>
      <c r="O88" s="942" t="s">
        <v>124</v>
      </c>
      <c r="P88" s="975">
        <f>F87</f>
        <v>54.4</v>
      </c>
      <c r="Q88" s="1693">
        <f>G87</f>
        <v>54.4</v>
      </c>
      <c r="S88" s="751" t="s">
        <v>72</v>
      </c>
      <c r="T88" s="973">
        <f>F92</f>
        <v>1.1000000000000001</v>
      </c>
      <c r="U88" s="1120">
        <f>G92</f>
        <v>1.1000000000000001</v>
      </c>
      <c r="W88" s="949" t="s">
        <v>102</v>
      </c>
      <c r="X88" s="973">
        <f>F89</f>
        <v>9.6</v>
      </c>
      <c r="Y88" s="1129">
        <f>G89</f>
        <v>8</v>
      </c>
      <c r="AA88" s="164"/>
      <c r="AB88" s="1172"/>
      <c r="AC88" s="171"/>
      <c r="AD88" s="1115"/>
      <c r="AE88" s="209"/>
      <c r="AF88" s="160"/>
      <c r="AG88" s="150"/>
      <c r="AH88" s="1115"/>
      <c r="AI88" s="160"/>
      <c r="AJ88" s="160"/>
      <c r="AK88" s="160"/>
      <c r="AL88" s="160"/>
      <c r="AM88" s="178"/>
      <c r="AN88" s="213"/>
      <c r="AO88" s="160"/>
      <c r="AP88" s="160"/>
      <c r="AQ88" s="160"/>
      <c r="AR88" s="182"/>
      <c r="AS88" s="150"/>
      <c r="AT88" s="146"/>
      <c r="AU88" s="150"/>
      <c r="AV88" s="159"/>
      <c r="AW88" s="222"/>
      <c r="AX88" s="212"/>
      <c r="AY88" s="159"/>
      <c r="AZ88" s="222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</row>
    <row r="89" spans="1:66" ht="15" customHeight="1">
      <c r="A89" s="128"/>
      <c r="B89" s="553" t="s">
        <v>10</v>
      </c>
      <c r="C89" s="513" t="s">
        <v>412</v>
      </c>
      <c r="D89" s="514">
        <v>30</v>
      </c>
      <c r="E89" s="344" t="s">
        <v>336</v>
      </c>
      <c r="F89" s="695">
        <v>9.6</v>
      </c>
      <c r="G89" s="696">
        <v>8</v>
      </c>
      <c r="H89" s="375" t="s">
        <v>226</v>
      </c>
      <c r="I89" s="338">
        <v>150</v>
      </c>
      <c r="J89" s="446">
        <v>150</v>
      </c>
      <c r="K89" s="509"/>
      <c r="L89" s="86"/>
      <c r="M89" s="245"/>
      <c r="N89" s="1746"/>
      <c r="O89" s="937" t="s">
        <v>243</v>
      </c>
      <c r="P89" s="975">
        <f>X91</f>
        <v>156.4</v>
      </c>
      <c r="Q89" s="1150">
        <f>Y91</f>
        <v>133.6</v>
      </c>
      <c r="S89" s="951" t="s">
        <v>201</v>
      </c>
      <c r="T89" s="1011">
        <f>T90</f>
        <v>1.9</v>
      </c>
      <c r="U89" s="1123">
        <f>U90</f>
        <v>1.9</v>
      </c>
      <c r="W89" s="949" t="s">
        <v>88</v>
      </c>
      <c r="X89" s="973">
        <f>F90</f>
        <v>16</v>
      </c>
      <c r="Y89" s="1127">
        <f>G90</f>
        <v>12.8</v>
      </c>
      <c r="AA89" s="164"/>
      <c r="AB89" s="1172"/>
      <c r="AC89" s="209"/>
      <c r="AD89" s="1115"/>
      <c r="AE89" s="209"/>
      <c r="AF89" s="160"/>
      <c r="AG89" s="150"/>
      <c r="AH89" s="1115"/>
      <c r="AI89" s="160"/>
      <c r="AJ89" s="160"/>
      <c r="AK89" s="160"/>
      <c r="AL89" s="160"/>
      <c r="AM89" s="160"/>
      <c r="AN89" s="276"/>
      <c r="AO89" s="160"/>
      <c r="AP89" s="160"/>
      <c r="AQ89" s="160"/>
      <c r="AR89" s="180"/>
      <c r="AS89" s="150"/>
      <c r="AT89" s="146"/>
      <c r="AU89" s="150"/>
      <c r="AV89" s="159"/>
      <c r="AW89" s="222"/>
      <c r="AX89" s="157"/>
      <c r="AY89" s="159"/>
      <c r="AZ89" s="222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</row>
    <row r="90" spans="1:66" ht="15.75" customHeight="1" thickBot="1">
      <c r="A90" s="128"/>
      <c r="B90" s="152"/>
      <c r="C90" s="155"/>
      <c r="D90" s="71"/>
      <c r="E90" s="344" t="s">
        <v>88</v>
      </c>
      <c r="F90" s="695">
        <v>16</v>
      </c>
      <c r="G90" s="696">
        <v>12.8</v>
      </c>
      <c r="H90" s="1688" t="s">
        <v>656</v>
      </c>
      <c r="I90" s="438">
        <v>5.8339999999999996</v>
      </c>
      <c r="J90" s="440">
        <v>5</v>
      </c>
      <c r="K90" s="161"/>
      <c r="L90" s="193"/>
      <c r="M90" s="683"/>
      <c r="N90" s="1746"/>
      <c r="O90" s="1690" t="s">
        <v>656</v>
      </c>
      <c r="P90" s="1145">
        <f>I90</f>
        <v>5.8339999999999996</v>
      </c>
      <c r="Q90" s="1694">
        <f>J90</f>
        <v>5</v>
      </c>
      <c r="S90" s="1017" t="s">
        <v>350</v>
      </c>
      <c r="T90" s="1090">
        <f>F94</f>
        <v>1.9</v>
      </c>
      <c r="U90" s="1096">
        <f>G94</f>
        <v>1.9</v>
      </c>
      <c r="W90" s="949" t="s">
        <v>441</v>
      </c>
      <c r="X90" s="973">
        <f>L86</f>
        <v>118</v>
      </c>
      <c r="Y90" s="1128">
        <f>M86</f>
        <v>100</v>
      </c>
      <c r="AA90" s="164"/>
      <c r="AB90" s="1114"/>
      <c r="AC90" s="186"/>
      <c r="AD90" s="1176"/>
      <c r="AE90" s="209"/>
      <c r="AF90" s="1115"/>
      <c r="AG90" s="150"/>
      <c r="AH90" s="1176"/>
      <c r="AI90" s="160"/>
      <c r="AJ90" s="160"/>
      <c r="AK90" s="160"/>
      <c r="AL90" s="150"/>
      <c r="AM90" s="150"/>
      <c r="AN90" s="160"/>
      <c r="AO90" s="298"/>
      <c r="AP90" s="160"/>
      <c r="AQ90" s="160"/>
      <c r="AR90" s="181"/>
      <c r="AS90" s="150"/>
      <c r="AT90" s="146"/>
      <c r="AU90" s="157"/>
      <c r="AV90" s="159"/>
      <c r="AW90" s="222"/>
      <c r="AX90" s="157"/>
      <c r="AY90" s="159"/>
      <c r="AZ90" s="222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</row>
    <row r="91" spans="1:66" ht="15.75" customHeight="1">
      <c r="A91" s="128"/>
      <c r="B91" s="152"/>
      <c r="C91" s="155"/>
      <c r="D91" s="151"/>
      <c r="E91" s="344" t="s">
        <v>121</v>
      </c>
      <c r="F91" s="695">
        <v>12.8</v>
      </c>
      <c r="G91" s="696">
        <v>12.8</v>
      </c>
      <c r="H91" s="152"/>
      <c r="I91" s="160"/>
      <c r="J91" s="160"/>
      <c r="K91" s="728"/>
      <c r="L91" s="159"/>
      <c r="M91" s="363"/>
      <c r="N91" s="1746"/>
      <c r="O91" s="1689" t="s">
        <v>101</v>
      </c>
      <c r="P91" s="973">
        <f>F86</f>
        <v>110</v>
      </c>
      <c r="Q91" s="1131">
        <f>G86</f>
        <v>94.8</v>
      </c>
      <c r="S91" s="1092"/>
      <c r="T91" s="1093"/>
      <c r="U91" s="1093"/>
      <c r="W91" s="957" t="s">
        <v>242</v>
      </c>
      <c r="X91" s="977">
        <f>SUM(X87:X90)</f>
        <v>156.4</v>
      </c>
      <c r="Y91" s="1013">
        <f>SUM(Y87:Y90)</f>
        <v>133.6</v>
      </c>
      <c r="AA91" s="164"/>
      <c r="AB91" s="1617"/>
      <c r="AC91" s="611"/>
      <c r="AD91" s="1126"/>
      <c r="AE91" s="209"/>
      <c r="AF91" s="1115"/>
      <c r="AG91" s="213"/>
      <c r="AH91" s="1115"/>
      <c r="AI91" s="160"/>
      <c r="AJ91" s="160"/>
      <c r="AK91" s="160"/>
      <c r="AL91" s="160"/>
      <c r="AM91" s="160"/>
      <c r="AN91" s="157"/>
      <c r="AO91" s="298"/>
      <c r="AP91" s="160"/>
      <c r="AQ91" s="160"/>
      <c r="AR91" s="160"/>
      <c r="AS91" s="160"/>
      <c r="AT91" s="160"/>
      <c r="AU91" s="160"/>
      <c r="AV91" s="159"/>
      <c r="AW91" s="222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</row>
    <row r="92" spans="1:66" ht="15.75" customHeight="1" thickBot="1">
      <c r="A92" s="128"/>
      <c r="B92" s="152"/>
      <c r="C92" s="155"/>
      <c r="D92" s="151"/>
      <c r="E92" s="344" t="s">
        <v>99</v>
      </c>
      <c r="F92" s="695">
        <v>1.1000000000000001</v>
      </c>
      <c r="G92" s="696">
        <v>1.1000000000000001</v>
      </c>
      <c r="H92" s="152"/>
      <c r="I92" s="160"/>
      <c r="J92" s="160"/>
      <c r="K92" s="362"/>
      <c r="L92" s="159"/>
      <c r="M92" s="363"/>
      <c r="N92" s="1746"/>
      <c r="O92" s="959" t="s">
        <v>105</v>
      </c>
      <c r="P92" s="997">
        <f>F88</f>
        <v>8.3000000000000007</v>
      </c>
      <c r="Q92" s="1695">
        <f>G88</f>
        <v>8.3000000000000007</v>
      </c>
      <c r="R92" s="28"/>
      <c r="S92" s="355" t="s">
        <v>97</v>
      </c>
      <c r="T92" s="1020">
        <f>F93+I87+I89</f>
        <v>330.3</v>
      </c>
      <c r="U92" s="1094">
        <f>G93+J87+J89</f>
        <v>330.3</v>
      </c>
      <c r="V92" s="28"/>
      <c r="W92" s="28"/>
      <c r="X92" s="28"/>
      <c r="Y92" s="73"/>
      <c r="AA92" s="164"/>
      <c r="AB92" s="1114"/>
      <c r="AC92" s="182"/>
      <c r="AD92" s="1176"/>
      <c r="AE92" s="209"/>
      <c r="AF92" s="1115"/>
      <c r="AG92" s="160"/>
      <c r="AH92" s="1115"/>
      <c r="AI92" s="160"/>
      <c r="AJ92" s="160"/>
      <c r="AK92" s="265"/>
      <c r="AL92" s="652"/>
      <c r="AM92" s="300"/>
      <c r="AN92" s="160"/>
      <c r="AO92" s="160"/>
      <c r="AP92" s="160"/>
      <c r="AQ92" s="160"/>
      <c r="AR92" s="160"/>
      <c r="AS92" s="160"/>
      <c r="AT92" s="160"/>
      <c r="AU92" s="160"/>
      <c r="AV92" s="171"/>
      <c r="AW92" s="252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</row>
    <row r="93" spans="1:66" ht="14.25" customHeight="1">
      <c r="A93" s="128"/>
      <c r="B93" s="152"/>
      <c r="C93" s="155"/>
      <c r="D93" s="151"/>
      <c r="E93" s="418" t="s">
        <v>97</v>
      </c>
      <c r="F93" s="406">
        <v>114.3</v>
      </c>
      <c r="G93" s="407">
        <v>114.3</v>
      </c>
      <c r="H93" s="152"/>
      <c r="I93" s="160"/>
      <c r="J93" s="160"/>
      <c r="K93" s="362"/>
      <c r="L93" s="159"/>
      <c r="M93" s="363"/>
      <c r="N93" s="1746"/>
      <c r="AA93" s="164"/>
      <c r="AB93" s="1114"/>
      <c r="AC93" s="209"/>
      <c r="AD93" s="1115"/>
      <c r="AE93" s="209"/>
      <c r="AF93" s="160"/>
      <c r="AG93" s="157"/>
      <c r="AH93" s="160"/>
      <c r="AI93" s="160"/>
      <c r="AJ93" s="160"/>
      <c r="AK93" s="265"/>
      <c r="AL93" s="146"/>
      <c r="AM93" s="186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</row>
    <row r="94" spans="1:66" ht="15" thickBot="1">
      <c r="A94" s="128"/>
      <c r="B94" s="153"/>
      <c r="C94" s="326"/>
      <c r="D94" s="154"/>
      <c r="E94" s="711" t="s">
        <v>350</v>
      </c>
      <c r="F94" s="356">
        <v>1.9</v>
      </c>
      <c r="G94" s="440">
        <v>1.9</v>
      </c>
      <c r="H94" s="153"/>
      <c r="I94" s="158"/>
      <c r="J94" s="158"/>
      <c r="K94" s="364"/>
      <c r="L94" s="724"/>
      <c r="M94" s="404"/>
      <c r="N94" s="1746"/>
      <c r="AA94" s="276"/>
      <c r="AB94" s="1115"/>
      <c r="AC94" s="209"/>
      <c r="AD94" s="160"/>
      <c r="AE94" s="209"/>
      <c r="AF94" s="1115"/>
      <c r="AG94" s="160"/>
      <c r="AH94" s="1115"/>
      <c r="AI94" s="160"/>
      <c r="AJ94" s="160"/>
      <c r="AK94" s="265"/>
      <c r="AL94" s="146"/>
      <c r="AM94" s="186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</row>
    <row r="95" spans="1:66" ht="15" thickBot="1">
      <c r="A95" s="128"/>
      <c r="B95" s="1662"/>
      <c r="C95" s="205"/>
      <c r="N95" s="1746"/>
      <c r="AA95" s="150"/>
      <c r="AB95" s="1114"/>
      <c r="AC95" s="160"/>
      <c r="AD95" s="1115"/>
      <c r="AE95" s="209"/>
      <c r="AF95" s="1623"/>
      <c r="AG95" s="160"/>
      <c r="AH95" s="1115"/>
      <c r="AI95" s="160"/>
      <c r="AJ95" s="160"/>
      <c r="AK95" s="265"/>
      <c r="AL95" s="294"/>
      <c r="AM95" s="186"/>
      <c r="AN95" s="160"/>
      <c r="AO95" s="160"/>
      <c r="AP95" s="160"/>
      <c r="AQ95" s="160"/>
      <c r="AR95" s="160"/>
      <c r="AS95" s="160"/>
      <c r="AT95" s="160"/>
      <c r="AU95" s="160"/>
      <c r="AV95" s="150"/>
      <c r="AW95" s="15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</row>
    <row r="96" spans="1:66" ht="16.2" thickBot="1">
      <c r="A96" s="128"/>
      <c r="B96" s="894" t="s">
        <v>358</v>
      </c>
      <c r="C96" s="167"/>
      <c r="D96" s="199"/>
      <c r="E96" s="192" t="s">
        <v>186</v>
      </c>
      <c r="F96" s="190"/>
      <c r="G96" s="192" t="s">
        <v>132</v>
      </c>
      <c r="H96" s="190"/>
      <c r="I96" s="190"/>
      <c r="J96" s="172"/>
      <c r="K96" s="518" t="s">
        <v>235</v>
      </c>
      <c r="L96" s="274"/>
      <c r="M96" s="774"/>
      <c r="N96" s="1746"/>
      <c r="AA96" s="150"/>
      <c r="AB96" s="1622"/>
      <c r="AC96" s="150"/>
      <c r="AD96" s="1115"/>
      <c r="AE96" s="150"/>
      <c r="AF96" s="1115"/>
      <c r="AG96" s="160"/>
      <c r="AH96" s="1115"/>
      <c r="AI96" s="160"/>
      <c r="AJ96" s="160"/>
      <c r="AK96" s="265"/>
      <c r="AL96" s="294"/>
      <c r="AM96" s="186"/>
      <c r="AN96" s="160"/>
      <c r="AO96" s="160"/>
      <c r="AP96" s="160"/>
      <c r="AQ96" s="160"/>
      <c r="AR96" s="160"/>
      <c r="AS96" s="160"/>
      <c r="AT96" s="160"/>
      <c r="AU96" s="160"/>
      <c r="AV96" s="160"/>
      <c r="AW96" s="209"/>
      <c r="AX96" s="157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</row>
    <row r="97" spans="1:66" ht="16.2" thickBot="1">
      <c r="A97" s="128"/>
      <c r="B97" s="1659" t="s">
        <v>315</v>
      </c>
      <c r="C97" s="323" t="s">
        <v>284</v>
      </c>
      <c r="D97" s="1507">
        <v>100</v>
      </c>
      <c r="E97" s="495" t="s">
        <v>134</v>
      </c>
      <c r="F97" s="494" t="s">
        <v>135</v>
      </c>
      <c r="G97" s="496" t="s">
        <v>136</v>
      </c>
      <c r="H97" s="500" t="s">
        <v>134</v>
      </c>
      <c r="I97" s="494" t="s">
        <v>135</v>
      </c>
      <c r="J97" s="516" t="s">
        <v>136</v>
      </c>
      <c r="K97" s="503" t="s">
        <v>134</v>
      </c>
      <c r="L97" s="105" t="s">
        <v>135</v>
      </c>
      <c r="M97" s="241" t="s">
        <v>136</v>
      </c>
      <c r="N97" s="61"/>
      <c r="O97" s="1040" t="s">
        <v>206</v>
      </c>
      <c r="P97" s="1041"/>
      <c r="Q97" s="1041"/>
      <c r="R97" s="999"/>
      <c r="S97" s="69"/>
      <c r="T97" s="69"/>
      <c r="U97" s="69"/>
      <c r="V97" s="69"/>
      <c r="W97" s="69"/>
      <c r="X97" s="69"/>
      <c r="Y97" s="50"/>
      <c r="AA97" s="1619"/>
      <c r="AB97" s="1115"/>
      <c r="AC97" s="160"/>
      <c r="AD97" s="1115"/>
      <c r="AE97" s="209"/>
      <c r="AF97" s="1114"/>
      <c r="AG97" s="150"/>
      <c r="AH97" s="1114"/>
      <c r="AI97" s="150"/>
      <c r="AJ97" s="160"/>
      <c r="AK97" s="265"/>
      <c r="AL97" s="294"/>
      <c r="AM97" s="186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</row>
    <row r="98" spans="1:66" ht="15" thickBot="1">
      <c r="A98" s="128"/>
      <c r="B98" s="149" t="s">
        <v>24</v>
      </c>
      <c r="C98" s="147" t="s">
        <v>223</v>
      </c>
      <c r="D98" s="148" t="s">
        <v>351</v>
      </c>
      <c r="E98" s="1868" t="s">
        <v>222</v>
      </c>
      <c r="F98" s="275">
        <v>139.49700000000001</v>
      </c>
      <c r="G98" s="377">
        <v>97.9</v>
      </c>
      <c r="H98" s="53" t="s">
        <v>95</v>
      </c>
      <c r="I98" s="220">
        <v>0.55000000000000004</v>
      </c>
      <c r="J98" s="358">
        <v>0.55000000000000004</v>
      </c>
      <c r="K98" s="219" t="s">
        <v>63</v>
      </c>
      <c r="L98" s="275">
        <v>129.06</v>
      </c>
      <c r="M98" s="369">
        <v>96.8</v>
      </c>
      <c r="N98" s="61"/>
      <c r="O98" s="982" t="s">
        <v>134</v>
      </c>
      <c r="P98" s="1073" t="s">
        <v>135</v>
      </c>
      <c r="Q98" s="1000" t="s">
        <v>136</v>
      </c>
      <c r="R98" s="69"/>
      <c r="S98" s="583" t="s">
        <v>134</v>
      </c>
      <c r="T98" s="935" t="s">
        <v>135</v>
      </c>
      <c r="U98" s="936" t="s">
        <v>136</v>
      </c>
      <c r="V98" s="69"/>
      <c r="W98" s="583" t="s">
        <v>134</v>
      </c>
      <c r="X98" s="935" t="s">
        <v>135</v>
      </c>
      <c r="Y98" s="936" t="s">
        <v>136</v>
      </c>
      <c r="AA98" s="240"/>
      <c r="AB98" s="1115"/>
      <c r="AC98" s="160"/>
      <c r="AD98" s="1116"/>
      <c r="AE98" s="281"/>
      <c r="AF98" s="1115"/>
      <c r="AG98" s="135"/>
      <c r="AH98" s="1115"/>
      <c r="AI98" s="157"/>
      <c r="AJ98" s="160"/>
      <c r="AK98" s="1624"/>
      <c r="AL98" s="1508"/>
      <c r="AM98" s="186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256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</row>
    <row r="99" spans="1:66" ht="17.25" customHeight="1">
      <c r="A99" s="128"/>
      <c r="B99" s="447" t="s">
        <v>248</v>
      </c>
      <c r="C99" s="434" t="s">
        <v>249</v>
      </c>
      <c r="D99" s="550" t="s">
        <v>654</v>
      </c>
      <c r="E99" s="346" t="s">
        <v>94</v>
      </c>
      <c r="F99" s="702">
        <v>4</v>
      </c>
      <c r="G99" s="401">
        <v>4</v>
      </c>
      <c r="H99" s="713" t="s">
        <v>97</v>
      </c>
      <c r="I99" s="702">
        <v>6.5</v>
      </c>
      <c r="J99" s="716">
        <v>6.5</v>
      </c>
      <c r="K99" s="430" t="s">
        <v>96</v>
      </c>
      <c r="L99" s="702">
        <v>17.600000000000001</v>
      </c>
      <c r="M99" s="703">
        <v>16.5</v>
      </c>
      <c r="N99" s="61"/>
      <c r="O99" s="1001" t="s">
        <v>421</v>
      </c>
      <c r="P99" s="1002">
        <f>D103</f>
        <v>30</v>
      </c>
      <c r="Q99" s="1121">
        <f>D103</f>
        <v>30</v>
      </c>
      <c r="R99" s="8"/>
      <c r="S99" s="948" t="s">
        <v>79</v>
      </c>
      <c r="T99" s="1042">
        <f>F100+L99</f>
        <v>21.5</v>
      </c>
      <c r="U99" s="1121">
        <f>G100+M99</f>
        <v>20.399999999999999</v>
      </c>
      <c r="V99" s="8"/>
      <c r="W99" s="988" t="s">
        <v>422</v>
      </c>
      <c r="X99" s="138"/>
      <c r="Y99" s="142"/>
      <c r="AA99" s="157"/>
      <c r="AB99" s="1115"/>
      <c r="AC99" s="209"/>
      <c r="AD99" s="160"/>
      <c r="AE99" s="209"/>
      <c r="AF99" s="1115"/>
      <c r="AG99" s="157"/>
      <c r="AH99" s="1115"/>
      <c r="AI99" s="157"/>
      <c r="AJ99" s="160"/>
      <c r="AK99" s="265"/>
      <c r="AL99" s="297"/>
      <c r="AM99" s="186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286"/>
      <c r="BB99" s="287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</row>
    <row r="100" spans="1:66" ht="12.75" customHeight="1">
      <c r="A100" s="128"/>
      <c r="B100" s="1635" t="s">
        <v>250</v>
      </c>
      <c r="C100" s="551" t="s">
        <v>251</v>
      </c>
      <c r="D100" s="324"/>
      <c r="E100" s="346" t="s">
        <v>96</v>
      </c>
      <c r="F100" s="702">
        <v>3.9</v>
      </c>
      <c r="G100" s="401">
        <v>3.9</v>
      </c>
      <c r="H100" s="713" t="s">
        <v>121</v>
      </c>
      <c r="I100" s="702">
        <v>1</v>
      </c>
      <c r="J100" s="716">
        <v>1</v>
      </c>
      <c r="K100" s="430" t="s">
        <v>98</v>
      </c>
      <c r="L100" s="702">
        <v>3.3</v>
      </c>
      <c r="M100" s="703">
        <v>3.3</v>
      </c>
      <c r="N100" s="61"/>
      <c r="O100" s="942" t="s">
        <v>423</v>
      </c>
      <c r="P100" s="973">
        <f>F99+D102</f>
        <v>54</v>
      </c>
      <c r="Q100" s="1130">
        <f>G99+D102</f>
        <v>54</v>
      </c>
      <c r="R100" s="8"/>
      <c r="S100" s="751" t="s">
        <v>87</v>
      </c>
      <c r="T100" s="973">
        <f>I101</f>
        <v>1.35</v>
      </c>
      <c r="U100" s="1121">
        <f>J101</f>
        <v>1.35</v>
      </c>
      <c r="V100" s="8"/>
      <c r="W100" s="1019" t="s">
        <v>443</v>
      </c>
      <c r="X100" s="986">
        <f>L103</f>
        <v>94.01</v>
      </c>
      <c r="Y100" s="1132">
        <f>M103</f>
        <v>75.180000000000007</v>
      </c>
      <c r="AA100" s="157"/>
      <c r="AB100" s="1115"/>
      <c r="AC100" s="209"/>
      <c r="AD100" s="160"/>
      <c r="AE100" s="209"/>
      <c r="AF100" s="1115"/>
      <c r="AG100" s="157"/>
      <c r="AH100" s="1115"/>
      <c r="AI100" s="150"/>
      <c r="AJ100" s="210"/>
      <c r="AK100" s="1624"/>
      <c r="AL100" s="1625"/>
      <c r="AM100" s="186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57"/>
      <c r="BB100" s="372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</row>
    <row r="101" spans="1:66" ht="14.25" customHeight="1">
      <c r="A101" s="128"/>
      <c r="B101" s="149" t="s">
        <v>9</v>
      </c>
      <c r="C101" s="768" t="s">
        <v>213</v>
      </c>
      <c r="D101" s="769">
        <v>200</v>
      </c>
      <c r="E101" s="346" t="s">
        <v>336</v>
      </c>
      <c r="F101" s="702">
        <v>19.8</v>
      </c>
      <c r="G101" s="401">
        <v>15.4</v>
      </c>
      <c r="H101" s="713" t="s">
        <v>112</v>
      </c>
      <c r="I101" s="702">
        <v>1.35</v>
      </c>
      <c r="J101" s="716">
        <v>1.35</v>
      </c>
      <c r="K101" s="842" t="s">
        <v>99</v>
      </c>
      <c r="L101" s="402">
        <v>0.8</v>
      </c>
      <c r="M101" s="403">
        <v>0.8</v>
      </c>
      <c r="N101" s="61"/>
      <c r="O101" s="942" t="s">
        <v>95</v>
      </c>
      <c r="P101" s="973">
        <f>F103+I98</f>
        <v>12.100000000000001</v>
      </c>
      <c r="Q101" s="1121">
        <f>G103+J98</f>
        <v>12.100000000000001</v>
      </c>
      <c r="R101" s="8"/>
      <c r="S101" s="751" t="s">
        <v>98</v>
      </c>
      <c r="T101" s="973">
        <f>I103+L100</f>
        <v>5.59</v>
      </c>
      <c r="U101" s="1121">
        <f>J103+M100</f>
        <v>5.59</v>
      </c>
      <c r="V101" s="8"/>
      <c r="W101" s="945" t="s">
        <v>121</v>
      </c>
      <c r="X101" s="973">
        <f>I100+L106</f>
        <v>8.6999999999999993</v>
      </c>
      <c r="Y101" s="1132">
        <f>J100+M106</f>
        <v>8.6999999999999993</v>
      </c>
      <c r="AA101" s="164"/>
      <c r="AB101" s="1172"/>
      <c r="AC101" s="209"/>
      <c r="AD101" s="1115"/>
      <c r="AE101" s="209"/>
      <c r="AF101" s="1115"/>
      <c r="AG101" s="157"/>
      <c r="AH101" s="1115"/>
      <c r="AI101" s="157"/>
      <c r="AJ101" s="286"/>
      <c r="AK101" s="265"/>
      <c r="AL101" s="297"/>
      <c r="AM101" s="186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57"/>
      <c r="BB101" s="159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</row>
    <row r="102" spans="1:66" ht="13.5" customHeight="1">
      <c r="A102" s="128"/>
      <c r="B102" s="512" t="s">
        <v>10</v>
      </c>
      <c r="C102" s="513" t="s">
        <v>11</v>
      </c>
      <c r="D102" s="514">
        <v>50</v>
      </c>
      <c r="E102" s="346" t="s">
        <v>402</v>
      </c>
      <c r="F102" s="702" t="s">
        <v>353</v>
      </c>
      <c r="G102" s="1665">
        <v>3</v>
      </c>
      <c r="H102" s="713" t="s">
        <v>336</v>
      </c>
      <c r="I102" s="865">
        <v>0.51500000000000001</v>
      </c>
      <c r="J102" s="866">
        <v>0.43</v>
      </c>
      <c r="K102" s="843" t="s">
        <v>246</v>
      </c>
      <c r="L102" s="759"/>
      <c r="M102" s="760"/>
      <c r="N102" s="61"/>
      <c r="O102" s="942" t="s">
        <v>63</v>
      </c>
      <c r="P102" s="975">
        <f>L98</f>
        <v>129.06</v>
      </c>
      <c r="Q102" s="1141">
        <f>M98</f>
        <v>96.8</v>
      </c>
      <c r="R102" s="8"/>
      <c r="S102" s="751" t="s">
        <v>105</v>
      </c>
      <c r="T102" s="973">
        <f>F105+L107</f>
        <v>8.65</v>
      </c>
      <c r="U102" s="1121">
        <f>G105+M107</f>
        <v>8.65</v>
      </c>
      <c r="V102" s="8"/>
      <c r="W102" s="949" t="s">
        <v>424</v>
      </c>
      <c r="X102" s="973">
        <f>L104</f>
        <v>19.25</v>
      </c>
      <c r="Y102" s="1155">
        <f>M104</f>
        <v>15.4</v>
      </c>
      <c r="AA102" s="164"/>
      <c r="AB102" s="1612"/>
      <c r="AC102" s="209"/>
      <c r="AD102" s="160"/>
      <c r="AE102" s="209"/>
      <c r="AF102" s="1115"/>
      <c r="AG102" s="150"/>
      <c r="AH102" s="1115"/>
      <c r="AI102" s="157"/>
      <c r="AJ102" s="150"/>
      <c r="AK102" s="160"/>
      <c r="AL102" s="160"/>
      <c r="AM102" s="186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57"/>
      <c r="BB102" s="159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</row>
    <row r="103" spans="1:66" ht="12.75" customHeight="1">
      <c r="A103" s="128"/>
      <c r="B103" s="512" t="s">
        <v>10</v>
      </c>
      <c r="C103" s="513" t="s">
        <v>412</v>
      </c>
      <c r="D103" s="514">
        <v>30</v>
      </c>
      <c r="E103" s="346" t="s">
        <v>95</v>
      </c>
      <c r="F103" s="702">
        <v>11.55</v>
      </c>
      <c r="G103" s="401">
        <v>11.55</v>
      </c>
      <c r="H103" s="713" t="s">
        <v>98</v>
      </c>
      <c r="I103" s="702">
        <v>2.29</v>
      </c>
      <c r="J103" s="703">
        <v>2.29</v>
      </c>
      <c r="K103" s="844" t="s">
        <v>247</v>
      </c>
      <c r="L103" s="761">
        <v>94.01</v>
      </c>
      <c r="M103" s="682">
        <v>75.180000000000007</v>
      </c>
      <c r="N103" s="61"/>
      <c r="O103" s="937" t="s">
        <v>243</v>
      </c>
      <c r="P103" s="975">
        <f>X106</f>
        <v>258.935</v>
      </c>
      <c r="Q103" s="1136">
        <f>Y106</f>
        <v>224.64000000000001</v>
      </c>
      <c r="R103" s="8"/>
      <c r="S103" s="947" t="s">
        <v>341</v>
      </c>
      <c r="T103" s="1047">
        <f>U103/1000/0.04</f>
        <v>7.4999999999999997E-2</v>
      </c>
      <c r="U103" s="1121">
        <f>G102</f>
        <v>3</v>
      </c>
      <c r="V103" s="8"/>
      <c r="W103" s="949" t="s">
        <v>102</v>
      </c>
      <c r="X103" s="973">
        <f>F101+I102+L105</f>
        <v>29.484999999999999</v>
      </c>
      <c r="Y103" s="1142">
        <f>G101+J102+M105</f>
        <v>23.53</v>
      </c>
      <c r="AA103" s="157"/>
      <c r="AB103" s="160"/>
      <c r="AC103" s="209"/>
      <c r="AD103" s="1115"/>
      <c r="AE103" s="209"/>
      <c r="AF103" s="1115"/>
      <c r="AG103" s="150"/>
      <c r="AH103" s="1115"/>
      <c r="AI103" s="157"/>
      <c r="AJ103" s="150"/>
      <c r="AK103" s="160"/>
      <c r="AL103" s="160"/>
      <c r="AM103" s="186"/>
      <c r="AN103" s="160"/>
      <c r="AO103" s="160"/>
      <c r="AP103" s="160"/>
      <c r="AQ103" s="160"/>
      <c r="AR103" s="160"/>
      <c r="AS103" s="146"/>
      <c r="AT103" s="160"/>
      <c r="AU103" s="160"/>
      <c r="AV103" s="160"/>
      <c r="AW103" s="160"/>
      <c r="AX103" s="160"/>
      <c r="AY103" s="160"/>
      <c r="AZ103" s="160"/>
      <c r="BA103" s="164"/>
      <c r="BB103" s="165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</row>
    <row r="104" spans="1:66" ht="15.6">
      <c r="A104" s="128"/>
      <c r="B104" s="152"/>
      <c r="C104" s="155"/>
      <c r="D104" s="71"/>
      <c r="E104" s="346" t="s">
        <v>72</v>
      </c>
      <c r="F104" s="690">
        <v>0.8</v>
      </c>
      <c r="G104" s="1869">
        <v>0.8</v>
      </c>
      <c r="H104" s="713" t="s">
        <v>88</v>
      </c>
      <c r="I104" s="525">
        <v>2.29</v>
      </c>
      <c r="J104" s="422">
        <v>1.83</v>
      </c>
      <c r="K104" s="844" t="s">
        <v>128</v>
      </c>
      <c r="L104" s="673">
        <v>19.25</v>
      </c>
      <c r="M104" s="677">
        <v>15.4</v>
      </c>
      <c r="N104" s="61"/>
      <c r="O104" s="1012" t="s">
        <v>295</v>
      </c>
      <c r="P104" s="975">
        <f>D101</f>
        <v>200</v>
      </c>
      <c r="Q104" s="1121">
        <f>D101</f>
        <v>200</v>
      </c>
      <c r="R104" s="8"/>
      <c r="S104" s="751" t="s">
        <v>72</v>
      </c>
      <c r="T104" s="973">
        <f>F104+I106+L101+L108</f>
        <v>2.04</v>
      </c>
      <c r="U104" s="1121">
        <f>G104+J106+M101+M108</f>
        <v>2.04</v>
      </c>
      <c r="V104" s="8"/>
      <c r="W104" s="1023" t="s">
        <v>88</v>
      </c>
      <c r="X104" s="1024">
        <f>I104</f>
        <v>2.29</v>
      </c>
      <c r="Y104" s="1696">
        <f>J104</f>
        <v>1.83</v>
      </c>
      <c r="AA104" s="164"/>
      <c r="AB104" s="1172"/>
      <c r="AC104" s="150"/>
      <c r="AD104" s="1115"/>
      <c r="AE104" s="209"/>
      <c r="AF104" s="160"/>
      <c r="AG104" s="150"/>
      <c r="AH104" s="1115"/>
      <c r="AI104" s="157"/>
      <c r="AJ104" s="150"/>
      <c r="AK104" s="160"/>
      <c r="AL104" s="160"/>
      <c r="AM104" s="186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366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</row>
    <row r="105" spans="1:66" ht="16.5" customHeight="1" thickBot="1">
      <c r="A105" s="128"/>
      <c r="B105" s="152"/>
      <c r="C105" s="155"/>
      <c r="D105" s="151"/>
      <c r="E105" s="346" t="s">
        <v>105</v>
      </c>
      <c r="F105" s="702">
        <v>5.15</v>
      </c>
      <c r="G105" s="401">
        <v>5.15</v>
      </c>
      <c r="H105" s="713" t="s">
        <v>100</v>
      </c>
      <c r="I105" s="1866">
        <v>0.02</v>
      </c>
      <c r="J105" s="1867">
        <v>0.02</v>
      </c>
      <c r="K105" s="845" t="s">
        <v>118</v>
      </c>
      <c r="L105" s="673">
        <v>9.17</v>
      </c>
      <c r="M105" s="682">
        <v>7.7</v>
      </c>
      <c r="N105" s="61"/>
      <c r="O105" s="942" t="s">
        <v>429</v>
      </c>
      <c r="P105" s="971">
        <f>F98</f>
        <v>139.49700000000001</v>
      </c>
      <c r="Q105" s="1121">
        <f>G98</f>
        <v>97.9</v>
      </c>
      <c r="R105" s="8"/>
      <c r="S105" s="951" t="s">
        <v>327</v>
      </c>
      <c r="T105" s="973">
        <f>T106</f>
        <v>0.02</v>
      </c>
      <c r="U105" s="1156">
        <f>J105</f>
        <v>0.02</v>
      </c>
      <c r="V105" s="8"/>
      <c r="W105" s="1697" t="s">
        <v>77</v>
      </c>
      <c r="X105" s="1698">
        <v>105.2</v>
      </c>
      <c r="Y105" s="1699">
        <v>100</v>
      </c>
      <c r="AA105" s="164"/>
      <c r="AB105" s="1173"/>
      <c r="AC105" s="209"/>
      <c r="AD105" s="160"/>
      <c r="AE105" s="209"/>
      <c r="AF105" s="1115"/>
      <c r="AG105" s="150"/>
      <c r="AH105" s="1115"/>
      <c r="AI105" s="160"/>
      <c r="AJ105" s="150"/>
      <c r="AK105" s="160"/>
      <c r="AL105" s="160"/>
      <c r="AM105" s="186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286"/>
      <c r="BB105" s="287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</row>
    <row r="106" spans="1:66" ht="15" thickBot="1">
      <c r="A106" s="128"/>
      <c r="B106" s="152"/>
      <c r="C106" s="155"/>
      <c r="D106" s="151"/>
      <c r="E106" s="692" t="s">
        <v>283</v>
      </c>
      <c r="F106" s="104"/>
      <c r="G106" s="36"/>
      <c r="H106" s="415" t="s">
        <v>72</v>
      </c>
      <c r="I106" s="394">
        <v>0.1</v>
      </c>
      <c r="J106" s="409">
        <v>0.1</v>
      </c>
      <c r="K106" s="687" t="s">
        <v>121</v>
      </c>
      <c r="L106" s="762">
        <v>7.7</v>
      </c>
      <c r="M106" s="682">
        <v>7.7</v>
      </c>
      <c r="N106" s="61"/>
      <c r="O106" s="942"/>
      <c r="P106" s="975"/>
      <c r="Q106" s="1048"/>
      <c r="R106" s="8"/>
      <c r="S106" s="952" t="s">
        <v>365</v>
      </c>
      <c r="T106" s="956">
        <f>I105</f>
        <v>0.02</v>
      </c>
      <c r="U106" s="1096">
        <f>J105</f>
        <v>0.02</v>
      </c>
      <c r="V106" s="8"/>
      <c r="W106" s="957" t="s">
        <v>242</v>
      </c>
      <c r="X106" s="977">
        <f>SUM(X100:X105)</f>
        <v>258.935</v>
      </c>
      <c r="Y106" s="958">
        <f>SUM(Y100:Y105)</f>
        <v>224.64000000000001</v>
      </c>
      <c r="AA106" s="164"/>
      <c r="AB106" s="1173"/>
      <c r="AC106" s="209"/>
      <c r="AD106" s="1115"/>
      <c r="AE106" s="209"/>
      <c r="AF106" s="160"/>
      <c r="AG106" s="150"/>
      <c r="AH106" s="1115"/>
      <c r="AI106" s="160"/>
      <c r="AJ106" s="160"/>
      <c r="AK106" s="160"/>
      <c r="AL106" s="160"/>
      <c r="AM106" s="186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57"/>
      <c r="BB106" s="159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</row>
    <row r="107" spans="1:66" ht="15" thickBot="1">
      <c r="A107" s="128"/>
      <c r="B107" s="152"/>
      <c r="C107" s="155"/>
      <c r="D107" s="151"/>
      <c r="E107" s="497" t="s">
        <v>134</v>
      </c>
      <c r="F107" s="494" t="s">
        <v>135</v>
      </c>
      <c r="G107" s="516" t="s">
        <v>136</v>
      </c>
      <c r="H107" s="841"/>
      <c r="I107" s="800"/>
      <c r="J107" s="801"/>
      <c r="K107" s="840" t="s">
        <v>105</v>
      </c>
      <c r="L107" s="762">
        <v>3.5</v>
      </c>
      <c r="M107" s="674">
        <v>3.5</v>
      </c>
      <c r="N107" s="61"/>
      <c r="O107" s="54"/>
      <c r="P107" s="28"/>
      <c r="Q107" s="28"/>
      <c r="R107" s="28"/>
      <c r="S107" s="355"/>
      <c r="T107" s="961"/>
      <c r="U107" s="961"/>
      <c r="V107" s="28"/>
      <c r="W107" s="8"/>
      <c r="X107" s="8"/>
      <c r="Y107" s="71"/>
      <c r="AA107" s="164"/>
      <c r="AB107" s="160"/>
      <c r="AC107" s="171"/>
      <c r="AD107" s="1115"/>
      <c r="AE107" s="209"/>
      <c r="AF107" s="1115"/>
      <c r="AG107" s="150"/>
      <c r="AH107" s="1115"/>
      <c r="AI107" s="18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57"/>
      <c r="BB107" s="159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</row>
    <row r="108" spans="1:66" ht="15" thickBot="1">
      <c r="A108" s="128"/>
      <c r="B108" s="153"/>
      <c r="C108" s="326"/>
      <c r="D108" s="154"/>
      <c r="E108" s="754" t="s">
        <v>77</v>
      </c>
      <c r="F108" s="755">
        <v>105.2</v>
      </c>
      <c r="G108" s="1506">
        <v>100</v>
      </c>
      <c r="H108" s="773"/>
      <c r="I108" s="28"/>
      <c r="J108" s="73"/>
      <c r="K108" s="846" t="s">
        <v>72</v>
      </c>
      <c r="L108" s="1870">
        <v>0.34</v>
      </c>
      <c r="M108" s="352">
        <v>0.34</v>
      </c>
      <c r="N108" s="61"/>
      <c r="W108" s="355" t="s">
        <v>97</v>
      </c>
      <c r="X108" s="1020">
        <f>I99</f>
        <v>6.5</v>
      </c>
      <c r="Y108" s="1074">
        <f>J99</f>
        <v>6.5</v>
      </c>
      <c r="AA108" s="164"/>
      <c r="AB108" s="160"/>
      <c r="AC108" s="209"/>
      <c r="AD108" s="1115"/>
      <c r="AE108" s="209"/>
      <c r="AF108" s="160"/>
      <c r="AG108" s="150"/>
      <c r="AH108" s="1115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57"/>
      <c r="BB108" s="159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</row>
    <row r="109" spans="1:66" ht="14.25" customHeight="1">
      <c r="A109" s="128"/>
      <c r="AA109" s="164"/>
      <c r="AB109" s="1114"/>
      <c r="AC109" s="186"/>
      <c r="AD109" s="160"/>
      <c r="AE109" s="209"/>
      <c r="AF109" s="1115"/>
      <c r="AG109" s="150"/>
      <c r="AH109" s="1176"/>
      <c r="AI109" s="180"/>
      <c r="AJ109" s="160"/>
      <c r="AK109" s="160"/>
      <c r="AL109" s="160"/>
      <c r="AM109" s="160"/>
      <c r="AN109" s="160"/>
      <c r="AO109" s="160"/>
      <c r="AP109" s="160"/>
      <c r="AQ109" s="213"/>
      <c r="AR109" s="160"/>
      <c r="AS109" s="160"/>
      <c r="AT109" s="146"/>
      <c r="AU109" s="160"/>
      <c r="AV109" s="160"/>
      <c r="AW109" s="160"/>
      <c r="AX109" s="160"/>
      <c r="AY109" s="160"/>
      <c r="AZ109" s="160"/>
      <c r="BA109" s="157"/>
      <c r="BB109" s="159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</row>
    <row r="110" spans="1:66">
      <c r="A110" s="128"/>
      <c r="AA110" s="164"/>
      <c r="AB110" s="160"/>
      <c r="AC110" s="209"/>
      <c r="AD110" s="1115"/>
      <c r="AE110" s="209"/>
      <c r="AF110" s="1115"/>
      <c r="AG110" s="213"/>
      <c r="AH110" s="1115"/>
      <c r="AI110" s="160"/>
      <c r="AJ110" s="160"/>
      <c r="AK110" s="180"/>
      <c r="AL110" s="150"/>
      <c r="AM110" s="146"/>
      <c r="AN110" s="160"/>
      <c r="AO110" s="160"/>
      <c r="AP110" s="256"/>
      <c r="AQ110" s="160"/>
      <c r="AR110" s="160"/>
      <c r="AS110" s="212"/>
      <c r="AT110" s="159"/>
      <c r="AU110" s="160"/>
      <c r="AV110" s="213"/>
      <c r="AW110" s="160"/>
      <c r="AX110" s="150"/>
      <c r="AY110" s="146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</row>
    <row r="111" spans="1:66" ht="14.25" customHeight="1">
      <c r="A111" s="128"/>
      <c r="AA111" s="164"/>
      <c r="AB111" s="1114"/>
      <c r="AC111" s="182"/>
      <c r="AD111" s="1115"/>
      <c r="AE111" s="209"/>
      <c r="AF111" s="1115"/>
      <c r="AG111" s="160"/>
      <c r="AH111" s="1115"/>
      <c r="AI111" s="160"/>
      <c r="AJ111" s="150"/>
      <c r="AK111" s="180"/>
      <c r="AL111" s="150"/>
      <c r="AM111" s="146"/>
      <c r="AN111" s="150"/>
      <c r="AO111" s="146"/>
      <c r="AP111" s="150"/>
      <c r="AQ111" s="160"/>
      <c r="AR111" s="160"/>
      <c r="AS111" s="160"/>
      <c r="AT111" s="193"/>
      <c r="AU111" s="146"/>
      <c r="AV111" s="150"/>
      <c r="AW111" s="160"/>
      <c r="AX111" s="157"/>
      <c r="AY111" s="157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</row>
    <row r="112" spans="1:66" ht="12" customHeight="1">
      <c r="A112" s="128"/>
      <c r="AA112" s="164"/>
      <c r="AB112" s="1114"/>
      <c r="AC112" s="209"/>
      <c r="AD112" s="1115"/>
      <c r="AE112" s="209"/>
      <c r="AF112" s="160"/>
      <c r="AG112" s="160"/>
      <c r="AH112" s="1115"/>
      <c r="AI112" s="160"/>
      <c r="AJ112" s="150"/>
      <c r="AK112" s="180"/>
      <c r="AL112" s="150"/>
      <c r="AM112" s="160"/>
      <c r="AN112" s="150"/>
      <c r="AO112" s="146"/>
      <c r="AP112" s="150"/>
      <c r="AQ112" s="160"/>
      <c r="AR112" s="160"/>
      <c r="AS112" s="157"/>
      <c r="AT112" s="159"/>
      <c r="AU112" s="146"/>
      <c r="AV112" s="150"/>
      <c r="AW112" s="146"/>
      <c r="AX112" s="150"/>
      <c r="AY112" s="146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</row>
    <row r="113" spans="1:66" ht="13.5" customHeight="1">
      <c r="A113" s="128"/>
      <c r="B113" s="160"/>
      <c r="C113" s="178"/>
      <c r="D113" s="160"/>
      <c r="E113" s="8"/>
      <c r="F113" s="8"/>
      <c r="G113" s="8"/>
      <c r="H113" s="8"/>
      <c r="I113" s="8"/>
      <c r="J113" s="8"/>
      <c r="K113" s="251"/>
      <c r="L113" s="157"/>
      <c r="M113" s="160"/>
      <c r="N113" s="61"/>
      <c r="AA113" s="276"/>
      <c r="AB113" s="1115"/>
      <c r="AC113" s="209"/>
      <c r="AD113" s="1622"/>
      <c r="AE113" s="209"/>
      <c r="AF113" s="1115"/>
      <c r="AG113" s="160"/>
      <c r="AH113" s="1115"/>
      <c r="AI113" s="160"/>
      <c r="AJ113" s="150"/>
      <c r="AK113" s="1510"/>
      <c r="AL113" s="150"/>
      <c r="AM113" s="135"/>
      <c r="AN113" s="150"/>
      <c r="AO113" s="146"/>
      <c r="AP113" s="150"/>
      <c r="AQ113" s="146"/>
      <c r="AR113" s="150"/>
      <c r="AS113" s="146"/>
      <c r="AT113" s="150"/>
      <c r="AU113" s="146"/>
      <c r="AV113" s="150"/>
      <c r="AW113" s="146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</row>
    <row r="114" spans="1:66" ht="15.6">
      <c r="A114" s="128"/>
      <c r="AA114" s="150"/>
      <c r="AB114" s="1114"/>
      <c r="AC114" s="1615"/>
      <c r="AD114" s="1115"/>
      <c r="AE114" s="209"/>
      <c r="AF114" s="160"/>
      <c r="AG114" s="160"/>
      <c r="AH114" s="1115"/>
      <c r="AI114" s="160"/>
      <c r="AJ114" s="150"/>
      <c r="AK114" s="1510"/>
      <c r="AL114" s="174"/>
      <c r="AM114" s="134"/>
      <c r="AN114" s="150"/>
      <c r="AO114" s="146"/>
      <c r="AP114" s="157"/>
      <c r="AQ114" s="159"/>
      <c r="AR114" s="150"/>
      <c r="AS114" s="146"/>
      <c r="AT114" s="185"/>
      <c r="AU114" s="150"/>
      <c r="AV114" s="178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</row>
    <row r="115" spans="1:66">
      <c r="A115" s="128"/>
      <c r="AA115" s="150"/>
      <c r="AB115" s="1176"/>
      <c r="AC115" s="1618"/>
      <c r="AD115" s="1115"/>
      <c r="AE115" s="182"/>
      <c r="AF115" s="160"/>
      <c r="AG115" s="160"/>
      <c r="AH115" s="1115"/>
      <c r="AI115" s="160"/>
      <c r="AJ115" s="150"/>
      <c r="AK115" s="181"/>
      <c r="AL115" s="150"/>
      <c r="AM115" s="135"/>
      <c r="AN115" s="157"/>
      <c r="AO115" s="159"/>
      <c r="AP115" s="150"/>
      <c r="AQ115" s="146"/>
      <c r="AR115" s="150"/>
      <c r="AS115" s="179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287"/>
      <c r="BD115" s="283"/>
      <c r="BE115" s="283"/>
      <c r="BF115" s="160"/>
      <c r="BG115" s="160"/>
      <c r="BH115" s="160"/>
      <c r="BI115" s="160"/>
      <c r="BJ115" s="160"/>
      <c r="BK115" s="160"/>
      <c r="BL115" s="160"/>
      <c r="BM115" s="160"/>
      <c r="BN115" s="160"/>
    </row>
    <row r="116" spans="1:66" ht="15.6">
      <c r="A116" s="128"/>
      <c r="B116" s="160"/>
      <c r="C116" s="178"/>
      <c r="D116" s="160"/>
      <c r="E116" s="8"/>
      <c r="F116" s="8"/>
      <c r="G116" s="8"/>
      <c r="H116" s="8"/>
      <c r="I116" s="8"/>
      <c r="J116" s="8"/>
      <c r="K116" s="614"/>
      <c r="L116" s="287"/>
      <c r="M116" s="283"/>
      <c r="N116" s="61"/>
      <c r="AA116" s="1626"/>
      <c r="AB116" s="1115"/>
      <c r="AC116" s="160"/>
      <c r="AD116" s="1115"/>
      <c r="AE116" s="150"/>
      <c r="AF116" s="1115"/>
      <c r="AG116" s="160"/>
      <c r="AH116" s="1115"/>
      <c r="AI116" s="160"/>
      <c r="AJ116" s="160"/>
      <c r="AK116" s="182"/>
      <c r="AL116" s="150"/>
      <c r="AM116" s="135"/>
      <c r="AN116" s="160"/>
      <c r="AO116" s="160"/>
      <c r="AP116" s="160"/>
      <c r="AQ116" s="160"/>
      <c r="AR116" s="157"/>
      <c r="AS116" s="159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</row>
    <row r="117" spans="1:66">
      <c r="A117" s="128"/>
      <c r="B117" s="128"/>
      <c r="C117" s="205"/>
      <c r="AA117" s="240"/>
      <c r="AB117" s="1115"/>
      <c r="AC117" s="160"/>
      <c r="AD117" s="1116"/>
      <c r="AE117" s="281"/>
      <c r="AF117" s="1115"/>
      <c r="AG117" s="135"/>
      <c r="AH117" s="1115"/>
      <c r="AI117" s="160"/>
      <c r="AJ117" s="160"/>
      <c r="AK117" s="180"/>
      <c r="AL117" s="150"/>
      <c r="AM117" s="135"/>
      <c r="AN117" s="160"/>
      <c r="AO117" s="160"/>
      <c r="AP117" s="160"/>
      <c r="AQ117" s="160"/>
      <c r="AR117" s="157"/>
      <c r="AS117" s="159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222"/>
      <c r="BF117" s="160"/>
      <c r="BG117" s="160"/>
      <c r="BH117" s="160"/>
      <c r="BI117" s="160"/>
      <c r="BJ117" s="160"/>
      <c r="BK117" s="160"/>
      <c r="BL117" s="160"/>
      <c r="BM117" s="160"/>
      <c r="BN117" s="160"/>
    </row>
    <row r="118" spans="1:66">
      <c r="A118" s="128"/>
      <c r="B118" s="128"/>
      <c r="C118" s="205"/>
      <c r="AA118" s="157"/>
      <c r="AB118" s="1115"/>
      <c r="AC118" s="209"/>
      <c r="AD118" s="160"/>
      <c r="AE118" s="209"/>
      <c r="AF118" s="1115"/>
      <c r="AG118" s="157"/>
      <c r="AH118" s="1115"/>
      <c r="AI118" s="160"/>
      <c r="AJ118" s="160"/>
      <c r="AK118" s="180"/>
      <c r="AL118" s="150"/>
      <c r="AM118" s="135"/>
      <c r="AN118" s="160"/>
      <c r="AO118" s="160"/>
      <c r="AP118" s="160"/>
      <c r="AQ118" s="160"/>
      <c r="AR118" s="150"/>
      <c r="AS118" s="146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222"/>
      <c r="BF118" s="160"/>
      <c r="BG118" s="160"/>
      <c r="BH118" s="160"/>
      <c r="BI118" s="160"/>
      <c r="BJ118" s="160"/>
      <c r="BK118" s="160"/>
      <c r="BL118" s="160"/>
      <c r="BM118" s="160"/>
      <c r="BN118" s="160"/>
    </row>
    <row r="119" spans="1:66">
      <c r="A119" s="128"/>
      <c r="B119" s="128"/>
      <c r="C119" s="205"/>
      <c r="AA119" s="157"/>
      <c r="AB119" s="1115"/>
      <c r="AC119" s="209"/>
      <c r="AD119" s="160"/>
      <c r="AE119" s="209"/>
      <c r="AF119" s="1115"/>
      <c r="AG119" s="157"/>
      <c r="AH119" s="1115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222"/>
      <c r="BF119" s="160"/>
      <c r="BG119" s="160"/>
      <c r="BH119" s="160"/>
      <c r="BI119" s="160"/>
      <c r="BJ119" s="160"/>
      <c r="BK119" s="160"/>
      <c r="BL119" s="160"/>
      <c r="BM119" s="160"/>
      <c r="BN119" s="160"/>
    </row>
    <row r="120" spans="1:66">
      <c r="A120" s="128"/>
      <c r="B120" s="128"/>
      <c r="C120" s="205"/>
      <c r="AA120" s="164"/>
      <c r="AB120" s="160"/>
      <c r="AC120" s="209"/>
      <c r="AD120" s="160"/>
      <c r="AE120" s="209"/>
      <c r="AF120" s="1115"/>
      <c r="AG120" s="157"/>
      <c r="AH120" s="1115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80"/>
      <c r="AU120" s="150"/>
      <c r="AV120" s="146"/>
      <c r="AW120" s="160"/>
      <c r="AX120" s="160"/>
      <c r="AY120" s="160"/>
      <c r="AZ120" s="160"/>
      <c r="BA120" s="160"/>
      <c r="BB120" s="160"/>
      <c r="BC120" s="160"/>
      <c r="BD120" s="160"/>
      <c r="BE120" s="222"/>
      <c r="BF120" s="160"/>
      <c r="BG120" s="160"/>
      <c r="BH120" s="160"/>
      <c r="BI120" s="160"/>
      <c r="BJ120" s="160"/>
      <c r="BK120" s="160"/>
      <c r="BL120" s="160"/>
      <c r="BM120" s="160"/>
      <c r="BN120" s="160"/>
    </row>
    <row r="121" spans="1:66">
      <c r="A121" s="128"/>
      <c r="B121" s="128"/>
      <c r="C121" s="205"/>
      <c r="AA121" s="164"/>
      <c r="AB121" s="1612"/>
      <c r="AC121" s="209"/>
      <c r="AD121" s="1115"/>
      <c r="AE121" s="209"/>
      <c r="AF121" s="160"/>
      <c r="AG121" s="150"/>
      <c r="AH121" s="1115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80"/>
      <c r="AU121" s="150"/>
      <c r="AV121" s="146"/>
      <c r="AW121" s="160"/>
      <c r="AX121" s="160"/>
      <c r="AY121" s="160"/>
      <c r="AZ121" s="160"/>
      <c r="BA121" s="160"/>
      <c r="BB121" s="160"/>
      <c r="BC121" s="160"/>
      <c r="BD121" s="160"/>
      <c r="BE121" s="222"/>
      <c r="BF121" s="160"/>
      <c r="BG121" s="160"/>
      <c r="BH121" s="160"/>
      <c r="BI121" s="160"/>
      <c r="BJ121" s="160"/>
      <c r="BK121" s="160"/>
      <c r="BL121" s="160"/>
      <c r="BM121" s="160"/>
      <c r="BN121" s="160"/>
    </row>
    <row r="122" spans="1:66">
      <c r="A122" s="128"/>
      <c r="B122" s="128"/>
      <c r="C122" s="205"/>
      <c r="AA122" s="157"/>
      <c r="AB122" s="160"/>
      <c r="AC122" s="209"/>
      <c r="AD122" s="1115"/>
      <c r="AE122" s="209"/>
      <c r="AF122" s="160"/>
      <c r="AG122" s="150"/>
      <c r="AH122" s="1115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84"/>
      <c r="AU122" s="150"/>
      <c r="AV122" s="146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</row>
    <row r="123" spans="1:66">
      <c r="A123" s="128"/>
      <c r="B123" s="128"/>
      <c r="C123" s="205"/>
      <c r="AA123" s="164"/>
      <c r="AB123" s="1172"/>
      <c r="AC123" s="150"/>
      <c r="AD123" s="160"/>
      <c r="AE123" s="209"/>
      <c r="AF123" s="160"/>
      <c r="AG123" s="150"/>
      <c r="AH123" s="1115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78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</row>
    <row r="124" spans="1:66">
      <c r="A124" s="128"/>
      <c r="B124" s="900" t="s">
        <v>202</v>
      </c>
      <c r="C124" s="205"/>
      <c r="F124" s="9" t="s">
        <v>617</v>
      </c>
      <c r="R124" s="228" t="s">
        <v>438</v>
      </c>
      <c r="T124" s="2"/>
      <c r="U124" s="2" t="s">
        <v>414</v>
      </c>
      <c r="V124" s="924"/>
      <c r="W124" s="9"/>
      <c r="AA124" s="164"/>
      <c r="AB124" s="160"/>
      <c r="AC124" s="209"/>
      <c r="AD124" s="160"/>
      <c r="AE124" s="209"/>
      <c r="AF124" s="160"/>
      <c r="AG124" s="150"/>
      <c r="AH124" s="1115"/>
      <c r="AI124" s="160"/>
      <c r="AJ124" s="230"/>
      <c r="AK124" s="230"/>
      <c r="AL124" s="230"/>
      <c r="AM124" s="230"/>
      <c r="AN124" s="230"/>
      <c r="AO124" s="230"/>
      <c r="AP124" s="230"/>
      <c r="AQ124" s="160"/>
      <c r="AR124" s="230"/>
      <c r="AS124" s="160"/>
      <c r="AT124" s="159"/>
      <c r="AU124" s="178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</row>
    <row r="125" spans="1:66">
      <c r="A125" s="128"/>
      <c r="B125" s="128"/>
      <c r="C125" s="1660" t="s">
        <v>618</v>
      </c>
      <c r="G125" s="2"/>
      <c r="H125" s="2"/>
      <c r="I125" s="2"/>
      <c r="K125" s="136" t="s">
        <v>619</v>
      </c>
      <c r="L125" s="2"/>
      <c r="O125" s="2" t="s">
        <v>218</v>
      </c>
      <c r="U125" s="61"/>
      <c r="V125" s="136"/>
      <c r="W125" s="78"/>
      <c r="AA125" s="164"/>
      <c r="AB125" s="1173"/>
      <c r="AC125" s="209"/>
      <c r="AD125" s="1115"/>
      <c r="AE125" s="209"/>
      <c r="AF125" s="1115"/>
      <c r="AG125" s="150"/>
      <c r="AH125" s="1115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651"/>
      <c r="AS125" s="160"/>
      <c r="AT125" s="146"/>
      <c r="AU125" s="178"/>
      <c r="AV125" s="160"/>
      <c r="AW125" s="160"/>
      <c r="AX125" s="160"/>
      <c r="AY125" s="160"/>
      <c r="AZ125" s="160"/>
      <c r="BA125" s="160"/>
      <c r="BB125" s="160"/>
      <c r="BC125" s="157"/>
      <c r="BD125" s="157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</row>
    <row r="126" spans="1:66" ht="15.6">
      <c r="A126" s="128"/>
      <c r="B126" s="203" t="s">
        <v>218</v>
      </c>
      <c r="C126" s="203"/>
      <c r="D126" s="79"/>
      <c r="F126" s="228" t="s">
        <v>398</v>
      </c>
      <c r="I126" s="80">
        <v>0.25</v>
      </c>
      <c r="K126" t="s">
        <v>272</v>
      </c>
      <c r="O126" s="136" t="s">
        <v>459</v>
      </c>
      <c r="Q126" s="925" t="s">
        <v>416</v>
      </c>
      <c r="T126" s="926"/>
      <c r="U126" s="228" t="s">
        <v>417</v>
      </c>
      <c r="W126" s="136" t="s">
        <v>418</v>
      </c>
      <c r="AA126" s="164"/>
      <c r="AB126" s="160"/>
      <c r="AC126" s="171"/>
      <c r="AD126" s="1115"/>
      <c r="AE126" s="209"/>
      <c r="AF126" s="1115"/>
      <c r="AG126" s="150"/>
      <c r="AH126" s="1115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651"/>
      <c r="AS126" s="160"/>
      <c r="AT126" s="146"/>
      <c r="AU126" s="178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</row>
    <row r="127" spans="1:66" ht="15" thickBot="1">
      <c r="A127" s="128"/>
      <c r="B127" s="128"/>
      <c r="C127" s="205"/>
      <c r="O127" s="927" t="s">
        <v>419</v>
      </c>
      <c r="S127" s="928"/>
      <c r="T127" t="s">
        <v>420</v>
      </c>
      <c r="Y127" s="78"/>
      <c r="AA127" s="164"/>
      <c r="AB127" s="160"/>
      <c r="AC127" s="209"/>
      <c r="AD127" s="160"/>
      <c r="AE127" s="209"/>
      <c r="AF127" s="1115"/>
      <c r="AG127" s="150"/>
      <c r="AH127" s="1115"/>
      <c r="AI127" s="160"/>
      <c r="AJ127" s="160"/>
      <c r="AK127" s="160"/>
      <c r="AL127" s="160"/>
      <c r="AM127" s="160"/>
      <c r="AN127" s="160"/>
      <c r="AO127" s="160"/>
      <c r="AP127" s="327"/>
      <c r="AQ127" s="273"/>
      <c r="AR127" s="651"/>
      <c r="AS127" s="160"/>
      <c r="AT127" s="160"/>
      <c r="AU127" s="178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</row>
    <row r="128" spans="1:66" ht="15" thickBot="1">
      <c r="A128" s="128"/>
      <c r="B128" s="206" t="s">
        <v>2</v>
      </c>
      <c r="C128" s="169" t="s">
        <v>3</v>
      </c>
      <c r="D128" s="207" t="s">
        <v>4</v>
      </c>
      <c r="E128" s="208" t="s">
        <v>80</v>
      </c>
      <c r="F128" s="173"/>
      <c r="G128" s="173"/>
      <c r="H128" s="173"/>
      <c r="I128" s="173"/>
      <c r="J128" s="173"/>
      <c r="K128" s="173"/>
      <c r="L128" s="69"/>
      <c r="M128" s="50"/>
      <c r="N128" s="61"/>
      <c r="AA128" s="164"/>
      <c r="AB128" s="1114"/>
      <c r="AC128" s="186"/>
      <c r="AD128" s="1115"/>
      <c r="AE128" s="209"/>
      <c r="AF128" s="1115"/>
      <c r="AG128" s="150"/>
      <c r="AH128" s="1176"/>
      <c r="AI128" s="160"/>
      <c r="AJ128" s="160"/>
      <c r="AK128" s="160"/>
      <c r="AL128" s="160"/>
      <c r="AM128" s="160"/>
      <c r="AN128" s="327"/>
      <c r="AO128" s="327"/>
      <c r="AP128" s="327"/>
      <c r="AQ128" s="160"/>
      <c r="AR128" s="651"/>
      <c r="AS128" s="160"/>
      <c r="AT128" s="160"/>
      <c r="AU128" s="178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</row>
    <row r="129" spans="1:66" ht="16.2" thickBot="1">
      <c r="A129" s="128"/>
      <c r="B129" s="714" t="s">
        <v>5</v>
      </c>
      <c r="C129" s="715"/>
      <c r="D129" s="519" t="s">
        <v>81</v>
      </c>
      <c r="E129" s="153"/>
      <c r="F129" s="158"/>
      <c r="G129" s="158"/>
      <c r="H129" s="158"/>
      <c r="I129" s="158"/>
      <c r="J129" s="158"/>
      <c r="K129" s="158"/>
      <c r="L129" s="28"/>
      <c r="M129" s="73"/>
      <c r="N129" s="61"/>
      <c r="O129" s="929" t="s">
        <v>444</v>
      </c>
      <c r="P129" s="930"/>
      <c r="Q129" s="930"/>
      <c r="R129" s="931"/>
      <c r="S129" s="36"/>
      <c r="T129" s="36"/>
      <c r="U129" s="36"/>
      <c r="V129" s="36"/>
      <c r="W129" s="36"/>
      <c r="X129" s="36"/>
      <c r="Y129" s="45"/>
      <c r="AA129" s="164"/>
      <c r="AB129" s="1617"/>
      <c r="AC129" s="209"/>
      <c r="AD129" s="1126"/>
      <c r="AE129" s="209"/>
      <c r="AF129" s="1115"/>
      <c r="AG129" s="213"/>
      <c r="AH129" s="1115"/>
      <c r="AI129" s="160"/>
      <c r="AJ129" s="160"/>
      <c r="AK129" s="160"/>
      <c r="AL129" s="160"/>
      <c r="AM129" s="160"/>
      <c r="AN129" s="327"/>
      <c r="AO129" s="327"/>
      <c r="AP129" s="327"/>
      <c r="AQ129" s="160"/>
      <c r="AR129" s="651"/>
      <c r="AS129" s="160"/>
      <c r="AT129" s="160"/>
      <c r="AU129" s="178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</row>
    <row r="130" spans="1:66" ht="16.2" thickBot="1">
      <c r="A130" s="128"/>
      <c r="B130" s="894" t="s">
        <v>357</v>
      </c>
      <c r="C130" s="173"/>
      <c r="D130" s="194"/>
      <c r="E130" s="357" t="s">
        <v>668</v>
      </c>
      <c r="F130" s="36"/>
      <c r="G130" s="36"/>
      <c r="H130" s="36"/>
      <c r="I130" s="36"/>
      <c r="J130" s="36"/>
      <c r="K130" s="175" t="s">
        <v>175</v>
      </c>
      <c r="L130" s="258"/>
      <c r="M130" s="259"/>
      <c r="N130" s="1746"/>
      <c r="O130" s="932" t="s">
        <v>134</v>
      </c>
      <c r="P130" s="969" t="s">
        <v>135</v>
      </c>
      <c r="Q130" s="970" t="s">
        <v>136</v>
      </c>
      <c r="R130" s="69"/>
      <c r="S130" s="935" t="s">
        <v>134</v>
      </c>
      <c r="T130" s="935" t="s">
        <v>135</v>
      </c>
      <c r="U130" s="936" t="s">
        <v>136</v>
      </c>
      <c r="V130" s="69"/>
      <c r="W130" s="935" t="s">
        <v>134</v>
      </c>
      <c r="X130" s="935" t="s">
        <v>135</v>
      </c>
      <c r="Y130" s="936" t="s">
        <v>136</v>
      </c>
      <c r="AA130" s="164"/>
      <c r="AB130" s="1114"/>
      <c r="AC130" s="182"/>
      <c r="AD130" s="160"/>
      <c r="AE130" s="209"/>
      <c r="AF130" s="1115"/>
      <c r="AG130" s="160"/>
      <c r="AH130" s="1115"/>
      <c r="AI130" s="160"/>
      <c r="AJ130" s="160"/>
      <c r="AK130" s="160"/>
      <c r="AL130" s="160"/>
      <c r="AM130" s="160"/>
      <c r="AN130" s="327"/>
      <c r="AO130" s="327"/>
      <c r="AP130" s="327"/>
      <c r="AQ130" s="160"/>
      <c r="AR130" s="651"/>
      <c r="AS130" s="160"/>
      <c r="AT130" s="160"/>
      <c r="AU130" s="160"/>
      <c r="AV130" s="160"/>
      <c r="AW130" s="160"/>
      <c r="AX130" s="160"/>
      <c r="AY130" s="178"/>
      <c r="AZ130" s="150"/>
      <c r="BA130" s="150"/>
      <c r="BB130" s="150"/>
      <c r="BC130" s="160"/>
      <c r="BD130" s="160"/>
      <c r="BE130" s="256"/>
      <c r="BF130" s="160"/>
      <c r="BG130" s="160"/>
      <c r="BH130" s="160"/>
      <c r="BI130" s="160"/>
      <c r="BJ130" s="160"/>
      <c r="BK130" s="160"/>
      <c r="BL130" s="160"/>
      <c r="BM130" s="160"/>
      <c r="BN130" s="160"/>
    </row>
    <row r="131" spans="1:66" ht="15" thickBot="1">
      <c r="A131" s="128"/>
      <c r="B131" s="1663" t="s">
        <v>610</v>
      </c>
      <c r="C131" s="386" t="s">
        <v>665</v>
      </c>
      <c r="D131" s="707" t="s">
        <v>355</v>
      </c>
      <c r="E131" s="567" t="s">
        <v>134</v>
      </c>
      <c r="F131" s="99" t="s">
        <v>135</v>
      </c>
      <c r="G131" s="244" t="s">
        <v>136</v>
      </c>
      <c r="H131" s="567" t="s">
        <v>134</v>
      </c>
      <c r="I131" s="99" t="s">
        <v>135</v>
      </c>
      <c r="J131" s="244" t="s">
        <v>136</v>
      </c>
      <c r="K131" s="515" t="s">
        <v>134</v>
      </c>
      <c r="L131" s="99" t="s">
        <v>135</v>
      </c>
      <c r="M131" s="244" t="s">
        <v>136</v>
      </c>
      <c r="N131" s="1746"/>
      <c r="O131" s="937" t="s">
        <v>421</v>
      </c>
      <c r="P131" s="971">
        <f>D135</f>
        <v>30</v>
      </c>
      <c r="Q131" s="1121">
        <f>D135</f>
        <v>30</v>
      </c>
      <c r="R131" s="8"/>
      <c r="S131" s="346" t="s">
        <v>253</v>
      </c>
      <c r="T131" s="975">
        <f>F134</f>
        <v>18.23</v>
      </c>
      <c r="U131" s="1159">
        <f>G134</f>
        <v>17.5</v>
      </c>
      <c r="V131" s="8"/>
      <c r="W131" s="988" t="s">
        <v>422</v>
      </c>
      <c r="X131" s="138"/>
      <c r="Y131" s="142"/>
      <c r="AA131" s="164"/>
      <c r="AB131" s="1114"/>
      <c r="AC131" s="209"/>
      <c r="AD131" s="1115"/>
      <c r="AE131" s="209"/>
      <c r="AF131" s="160"/>
      <c r="AG131" s="150"/>
      <c r="AH131" s="1115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57"/>
      <c r="AS131" s="160"/>
      <c r="AT131" s="160"/>
      <c r="AU131" s="160"/>
      <c r="AV131" s="160"/>
      <c r="AW131" s="160"/>
      <c r="AX131" s="160"/>
      <c r="AY131" s="160"/>
      <c r="AZ131" s="150"/>
      <c r="BA131" s="150"/>
      <c r="BB131" s="160"/>
      <c r="BC131" s="160"/>
      <c r="BD131" s="160"/>
      <c r="BE131" s="157"/>
      <c r="BF131" s="160"/>
      <c r="BG131" s="160"/>
      <c r="BH131" s="160"/>
      <c r="BI131" s="160"/>
      <c r="BJ131" s="160"/>
      <c r="BK131" s="160"/>
      <c r="BL131" s="160"/>
      <c r="BM131" s="160"/>
      <c r="BN131" s="160"/>
    </row>
    <row r="132" spans="1:66">
      <c r="A132" s="128"/>
      <c r="B132" s="1640" t="s">
        <v>672</v>
      </c>
      <c r="C132" s="1607" t="s">
        <v>666</v>
      </c>
      <c r="D132" s="709"/>
      <c r="E132" s="103" t="s">
        <v>304</v>
      </c>
      <c r="F132" s="1515">
        <v>74.814999999999998</v>
      </c>
      <c r="G132" s="1700">
        <v>66.599999999999994</v>
      </c>
      <c r="H132" s="1701" t="s">
        <v>667</v>
      </c>
      <c r="I132" s="173"/>
      <c r="J132" s="168"/>
      <c r="K132" s="218" t="s">
        <v>79</v>
      </c>
      <c r="L132" s="227">
        <v>200</v>
      </c>
      <c r="M132" s="233">
        <v>200</v>
      </c>
      <c r="N132" s="1746"/>
      <c r="O132" s="942" t="s">
        <v>423</v>
      </c>
      <c r="P132" s="973">
        <f>D134</f>
        <v>50</v>
      </c>
      <c r="Q132" s="1157">
        <f>D134</f>
        <v>50</v>
      </c>
      <c r="R132" s="8"/>
      <c r="S132" s="955" t="s">
        <v>98</v>
      </c>
      <c r="T132" s="1097">
        <f>F138</f>
        <v>5</v>
      </c>
      <c r="U132" s="1121">
        <f>G138</f>
        <v>5</v>
      </c>
      <c r="V132" s="8"/>
      <c r="W132" s="874" t="s">
        <v>294</v>
      </c>
      <c r="X132" s="973">
        <f>I135</f>
        <v>10</v>
      </c>
      <c r="Y132" s="1121">
        <f>J135</f>
        <v>10</v>
      </c>
      <c r="AA132" s="276"/>
      <c r="AB132" s="1115"/>
      <c r="AC132" s="209"/>
      <c r="AD132" s="160"/>
      <c r="AE132" s="209"/>
      <c r="AF132" s="1115"/>
      <c r="AG132" s="160"/>
      <c r="AH132" s="1115"/>
      <c r="AI132" s="150"/>
      <c r="AJ132" s="160"/>
      <c r="AK132" s="160"/>
      <c r="AL132" s="160"/>
      <c r="AM132" s="160"/>
      <c r="AN132" s="160"/>
      <c r="AO132" s="160"/>
      <c r="AP132" s="160"/>
      <c r="AQ132" s="160"/>
      <c r="AR132" s="146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</row>
    <row r="133" spans="1:66">
      <c r="A133" s="128"/>
      <c r="B133" s="552" t="s">
        <v>176</v>
      </c>
      <c r="C133" s="513" t="s">
        <v>175</v>
      </c>
      <c r="D133" s="571">
        <v>200</v>
      </c>
      <c r="E133" s="337" t="s">
        <v>305</v>
      </c>
      <c r="F133" s="702">
        <v>20.059999999999999</v>
      </c>
      <c r="G133" s="392">
        <v>17</v>
      </c>
      <c r="H133" s="713" t="s">
        <v>88</v>
      </c>
      <c r="I133" s="681">
        <v>37.68</v>
      </c>
      <c r="J133" s="682">
        <v>30</v>
      </c>
      <c r="K133" s="345" t="s">
        <v>175</v>
      </c>
      <c r="L133" s="681">
        <v>5</v>
      </c>
      <c r="M133" s="682">
        <v>5</v>
      </c>
      <c r="N133" s="1746"/>
      <c r="O133" s="942" t="s">
        <v>243</v>
      </c>
      <c r="P133" s="1099">
        <f>X136</f>
        <v>76.06</v>
      </c>
      <c r="Q133" s="1136">
        <f>Y136</f>
        <v>64</v>
      </c>
      <c r="R133" s="8"/>
      <c r="S133" s="391" t="s">
        <v>105</v>
      </c>
      <c r="T133" s="1703">
        <f>I136</f>
        <v>3</v>
      </c>
      <c r="U133" s="1119">
        <f>J136</f>
        <v>3</v>
      </c>
      <c r="V133" s="8"/>
      <c r="W133" s="874" t="s">
        <v>336</v>
      </c>
      <c r="X133" s="973">
        <f>I134</f>
        <v>8.32</v>
      </c>
      <c r="Y133" s="1121">
        <f>J134</f>
        <v>7</v>
      </c>
      <c r="AA133" s="150"/>
      <c r="AB133" s="1114"/>
      <c r="AC133" s="1615"/>
      <c r="AD133" s="1115"/>
      <c r="AE133" s="209"/>
      <c r="AF133" s="160"/>
      <c r="AG133" s="160"/>
      <c r="AH133" s="1115"/>
      <c r="AI133" s="157"/>
      <c r="AJ133" s="160"/>
      <c r="AK133" s="160"/>
      <c r="AL133" s="160"/>
      <c r="AM133" s="160"/>
      <c r="AN133" s="160"/>
      <c r="AO133" s="160"/>
      <c r="AP133" s="160"/>
      <c r="AQ133" s="160"/>
      <c r="AR133" s="146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</row>
    <row r="134" spans="1:66">
      <c r="A134" s="128"/>
      <c r="B134" s="512" t="s">
        <v>10</v>
      </c>
      <c r="C134" s="513" t="s">
        <v>11</v>
      </c>
      <c r="D134" s="712">
        <v>50</v>
      </c>
      <c r="E134" s="346" t="s">
        <v>253</v>
      </c>
      <c r="F134" s="705">
        <v>18.23</v>
      </c>
      <c r="G134" s="524">
        <v>17.5</v>
      </c>
      <c r="H134" s="874" t="s">
        <v>336</v>
      </c>
      <c r="I134" s="690">
        <v>8.32</v>
      </c>
      <c r="J134" s="689">
        <v>7</v>
      </c>
      <c r="K134" s="393" t="s">
        <v>69</v>
      </c>
      <c r="L134" s="432">
        <v>5</v>
      </c>
      <c r="M134" s="395">
        <v>5</v>
      </c>
      <c r="N134" s="1746"/>
      <c r="O134" s="955" t="s">
        <v>431</v>
      </c>
      <c r="P134" s="975">
        <f>L138</f>
        <v>105</v>
      </c>
      <c r="Q134" s="1121">
        <f>D136</f>
        <v>105</v>
      </c>
      <c r="R134" s="8"/>
      <c r="S134" s="1021" t="s">
        <v>341</v>
      </c>
      <c r="T134" s="1160">
        <f>U134/1000/0.04</f>
        <v>2</v>
      </c>
      <c r="U134" s="1121">
        <f>G135</f>
        <v>80</v>
      </c>
      <c r="V134" s="8"/>
      <c r="W134" s="713" t="s">
        <v>88</v>
      </c>
      <c r="X134" s="1024">
        <f>I133</f>
        <v>37.68</v>
      </c>
      <c r="Y134" s="1562">
        <f>J133</f>
        <v>30</v>
      </c>
      <c r="AA134" s="150"/>
      <c r="AB134" s="1628"/>
      <c r="AC134" s="1618"/>
      <c r="AD134" s="1115"/>
      <c r="AE134" s="150"/>
      <c r="AF134" s="1627"/>
      <c r="AG134" s="160"/>
      <c r="AH134" s="1115"/>
      <c r="AI134" s="157"/>
      <c r="AJ134" s="160"/>
      <c r="AK134" s="160"/>
      <c r="AL134" s="160"/>
      <c r="AM134" s="160"/>
      <c r="AN134" s="160"/>
      <c r="AO134" s="160"/>
      <c r="AP134" s="160"/>
      <c r="AQ134" s="160"/>
      <c r="AR134" s="146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</row>
    <row r="135" spans="1:66" ht="16.2" thickBot="1">
      <c r="A135" s="128"/>
      <c r="B135" s="512" t="s">
        <v>10</v>
      </c>
      <c r="C135" s="513" t="s">
        <v>412</v>
      </c>
      <c r="D135" s="712">
        <v>30</v>
      </c>
      <c r="E135" s="346" t="s">
        <v>114</v>
      </c>
      <c r="F135" s="690" t="s">
        <v>314</v>
      </c>
      <c r="G135" s="524">
        <v>80</v>
      </c>
      <c r="H135" s="874" t="s">
        <v>294</v>
      </c>
      <c r="I135" s="702">
        <v>10</v>
      </c>
      <c r="J135" s="689">
        <v>10</v>
      </c>
      <c r="K135" s="393" t="s">
        <v>97</v>
      </c>
      <c r="L135" s="432">
        <v>20</v>
      </c>
      <c r="M135" s="409">
        <v>20</v>
      </c>
      <c r="N135" s="1746"/>
      <c r="O135" s="346" t="s">
        <v>463</v>
      </c>
      <c r="P135" s="975">
        <f>F132</f>
        <v>74.814999999999998</v>
      </c>
      <c r="Q135" s="1141">
        <f>G132</f>
        <v>66.599999999999994</v>
      </c>
      <c r="R135" s="8"/>
      <c r="S135" s="942" t="s">
        <v>69</v>
      </c>
      <c r="T135" s="973">
        <f>L134+I137</f>
        <v>5.48</v>
      </c>
      <c r="U135" s="1121">
        <f>M134+J137</f>
        <v>5.48</v>
      </c>
      <c r="V135" s="8"/>
      <c r="W135" s="949" t="s">
        <v>441</v>
      </c>
      <c r="X135" s="973">
        <f>F133</f>
        <v>20.059999999999999</v>
      </c>
      <c r="Y135" s="1704">
        <f>G133</f>
        <v>17</v>
      </c>
      <c r="AA135" s="1619"/>
      <c r="AB135" s="1115"/>
      <c r="AC135" s="160"/>
      <c r="AD135" s="1115"/>
      <c r="AE135" s="209"/>
      <c r="AF135" s="1114"/>
      <c r="AG135" s="150"/>
      <c r="AH135" s="1114"/>
      <c r="AI135" s="157"/>
      <c r="AJ135" s="160"/>
      <c r="AK135" s="150"/>
      <c r="AL135" s="303"/>
      <c r="AM135" s="222"/>
      <c r="AN135" s="160"/>
      <c r="AO135" s="160"/>
      <c r="AP135" s="160"/>
      <c r="AQ135" s="160"/>
      <c r="AR135" s="146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</row>
    <row r="136" spans="1:66" ht="15" thickBot="1">
      <c r="A136" s="128"/>
      <c r="B136" s="554" t="s">
        <v>12</v>
      </c>
      <c r="C136" s="570" t="s">
        <v>669</v>
      </c>
      <c r="D136" s="712">
        <v>105</v>
      </c>
      <c r="E136" s="346" t="s">
        <v>96</v>
      </c>
      <c r="F136" s="702">
        <v>28.2</v>
      </c>
      <c r="G136" s="524">
        <v>28.2</v>
      </c>
      <c r="H136" s="1702" t="s">
        <v>105</v>
      </c>
      <c r="I136" s="525">
        <v>3</v>
      </c>
      <c r="J136" s="409">
        <v>3</v>
      </c>
      <c r="K136" s="788" t="s">
        <v>670</v>
      </c>
      <c r="L136" s="36"/>
      <c r="M136" s="45"/>
      <c r="N136" s="1746"/>
      <c r="O136" s="959" t="s">
        <v>79</v>
      </c>
      <c r="P136" s="998">
        <f>F136+L132</f>
        <v>228.2</v>
      </c>
      <c r="Q136" s="1158">
        <f>G136+M132</f>
        <v>228.2</v>
      </c>
      <c r="R136" s="28"/>
      <c r="S136" s="942" t="s">
        <v>199</v>
      </c>
      <c r="T136" s="973">
        <f>L133</f>
        <v>5</v>
      </c>
      <c r="U136" s="1121">
        <f>M133</f>
        <v>5</v>
      </c>
      <c r="V136" s="28"/>
      <c r="W136" s="957" t="s">
        <v>242</v>
      </c>
      <c r="X136" s="977">
        <f>SUM(X132:X135)</f>
        <v>76.06</v>
      </c>
      <c r="Y136" s="1013">
        <f>SUM(Y132:Y135)</f>
        <v>64</v>
      </c>
      <c r="AA136" s="240"/>
      <c r="AB136" s="1115"/>
      <c r="AC136" s="160"/>
      <c r="AD136" s="1116"/>
      <c r="AE136" s="281"/>
      <c r="AF136" s="1115"/>
      <c r="AG136" s="135"/>
      <c r="AH136" s="1115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46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</row>
    <row r="137" spans="1:66" ht="15" thickBot="1">
      <c r="A137" s="128"/>
      <c r="B137" s="152"/>
      <c r="C137" s="155"/>
      <c r="D137" s="71"/>
      <c r="E137" s="421" t="s">
        <v>72</v>
      </c>
      <c r="F137" s="525">
        <v>0.6</v>
      </c>
      <c r="G137" s="766">
        <v>0.6</v>
      </c>
      <c r="H137" s="415" t="s">
        <v>69</v>
      </c>
      <c r="I137" s="394">
        <v>0.48</v>
      </c>
      <c r="J137" s="409">
        <v>0.48</v>
      </c>
      <c r="K137" s="436" t="s">
        <v>134</v>
      </c>
      <c r="L137" s="99" t="s">
        <v>135</v>
      </c>
      <c r="M137" s="244" t="s">
        <v>136</v>
      </c>
      <c r="N137" s="1746"/>
      <c r="S137" s="959" t="s">
        <v>72</v>
      </c>
      <c r="T137" s="997">
        <f>F137</f>
        <v>0.6</v>
      </c>
      <c r="U137" s="1133">
        <f>G137</f>
        <v>0.6</v>
      </c>
      <c r="W137" s="1144"/>
      <c r="X137" s="1145"/>
      <c r="Y137" s="1066"/>
      <c r="AA137" s="157"/>
      <c r="AB137" s="160"/>
      <c r="AC137" s="209"/>
      <c r="AD137" s="160"/>
      <c r="AE137" s="209"/>
      <c r="AF137" s="1115"/>
      <c r="AG137" s="157"/>
      <c r="AH137" s="1115"/>
      <c r="AI137" s="150"/>
      <c r="AJ137" s="160"/>
      <c r="AK137" s="181"/>
      <c r="AL137" s="150"/>
      <c r="AM137" s="146"/>
      <c r="AN137" s="160"/>
      <c r="AO137" s="160"/>
      <c r="AP137" s="160"/>
      <c r="AQ137" s="160"/>
      <c r="AR137" s="160"/>
      <c r="AS137" s="183"/>
      <c r="AT137" s="182"/>
      <c r="AU137" s="146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</row>
    <row r="138" spans="1:66" ht="15" thickBot="1">
      <c r="A138" s="128"/>
      <c r="B138" s="153"/>
      <c r="C138" s="326"/>
      <c r="D138" s="73"/>
      <c r="E138" s="711" t="s">
        <v>98</v>
      </c>
      <c r="F138" s="438">
        <v>5</v>
      </c>
      <c r="G138" s="627">
        <v>5</v>
      </c>
      <c r="H138" s="609"/>
      <c r="I138" s="607"/>
      <c r="J138" s="608"/>
      <c r="K138" s="789" t="s">
        <v>671</v>
      </c>
      <c r="L138" s="1705">
        <v>105</v>
      </c>
      <c r="M138" s="791">
        <v>105</v>
      </c>
      <c r="N138" s="1746"/>
      <c r="W138" s="355" t="s">
        <v>97</v>
      </c>
      <c r="X138" s="1020">
        <f>L135</f>
        <v>20</v>
      </c>
      <c r="Y138" s="1074">
        <f>M135</f>
        <v>20</v>
      </c>
      <c r="AA138" s="157"/>
      <c r="AB138" s="1115"/>
      <c r="AC138" s="209"/>
      <c r="AD138" s="160"/>
      <c r="AE138" s="209"/>
      <c r="AF138" s="1115"/>
      <c r="AG138" s="157"/>
      <c r="AH138" s="1115"/>
      <c r="AI138" s="157"/>
      <c r="AJ138" s="160"/>
      <c r="AK138" s="181"/>
      <c r="AL138" s="150"/>
      <c r="AM138" s="146"/>
      <c r="AN138" s="160"/>
      <c r="AO138" s="160"/>
      <c r="AP138" s="160"/>
      <c r="AQ138" s="160"/>
      <c r="AR138" s="180"/>
      <c r="AS138" s="160"/>
      <c r="AT138" s="160"/>
      <c r="AU138" s="15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</row>
    <row r="139" spans="1:66">
      <c r="A139" s="128"/>
      <c r="B139" s="160"/>
      <c r="C139" s="178"/>
      <c r="D139" s="160"/>
      <c r="E139" s="8"/>
      <c r="F139" s="8"/>
      <c r="G139" s="8"/>
      <c r="H139" s="8"/>
      <c r="I139" s="8"/>
      <c r="J139" s="8"/>
      <c r="K139" s="8"/>
      <c r="L139" s="8"/>
      <c r="M139" s="8"/>
      <c r="N139" s="1746"/>
      <c r="AA139" s="164"/>
      <c r="AB139" s="1172"/>
      <c r="AC139" s="209"/>
      <c r="AD139" s="1115"/>
      <c r="AE139" s="209"/>
      <c r="AF139" s="160"/>
      <c r="AG139" s="157"/>
      <c r="AH139" s="1115"/>
      <c r="AI139" s="157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5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</row>
    <row r="140" spans="1:66" ht="16.2" thickBot="1">
      <c r="A140" s="128"/>
      <c r="B140" s="282"/>
      <c r="C140" s="178"/>
      <c r="D140" s="160"/>
      <c r="E140" s="8"/>
      <c r="F140" s="8"/>
      <c r="G140" s="8"/>
      <c r="H140" s="8"/>
      <c r="I140" s="8"/>
      <c r="J140" s="8"/>
      <c r="K140" s="8"/>
      <c r="L140" s="8"/>
      <c r="M140" s="8"/>
      <c r="N140" s="1746"/>
      <c r="AA140" s="164"/>
      <c r="AB140" s="1612"/>
      <c r="AC140" s="209"/>
      <c r="AD140" s="1115"/>
      <c r="AE140" s="209"/>
      <c r="AF140" s="1115"/>
      <c r="AG140" s="150"/>
      <c r="AH140" s="1115"/>
      <c r="AI140" s="157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5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</row>
    <row r="141" spans="1:66" ht="15" thickBot="1">
      <c r="A141" s="128"/>
      <c r="B141" s="206" t="s">
        <v>2</v>
      </c>
      <c r="C141" s="169" t="s">
        <v>3</v>
      </c>
      <c r="D141" s="207" t="s">
        <v>4</v>
      </c>
      <c r="E141" s="208" t="s">
        <v>80</v>
      </c>
      <c r="F141" s="173"/>
      <c r="G141" s="173"/>
      <c r="H141" s="173"/>
      <c r="I141" s="173"/>
      <c r="J141" s="173"/>
      <c r="K141" s="173"/>
      <c r="L141" s="69"/>
      <c r="M141" s="50"/>
      <c r="N141" s="1746"/>
      <c r="AA141" s="157"/>
      <c r="AB141" s="1172"/>
      <c r="AC141" s="209"/>
      <c r="AD141" s="1115"/>
      <c r="AE141" s="209"/>
      <c r="AF141" s="160"/>
      <c r="AG141" s="150"/>
      <c r="AH141" s="1115"/>
      <c r="AI141" s="157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213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</row>
    <row r="142" spans="1:66" ht="15" thickBot="1">
      <c r="A142" s="128"/>
      <c r="B142" s="714" t="s">
        <v>5</v>
      </c>
      <c r="C142" s="715"/>
      <c r="D142" s="519" t="s">
        <v>81</v>
      </c>
      <c r="E142" s="441" t="s">
        <v>334</v>
      </c>
      <c r="F142" s="69"/>
      <c r="G142" s="50"/>
      <c r="H142" s="158"/>
      <c r="I142" s="158"/>
      <c r="J142" s="158"/>
      <c r="K142" s="160"/>
      <c r="L142" s="8"/>
      <c r="M142" s="71"/>
      <c r="N142" s="1746"/>
      <c r="AA142" s="164"/>
      <c r="AB142" s="1172"/>
      <c r="AC142" s="150"/>
      <c r="AD142" s="1126"/>
      <c r="AE142" s="209"/>
      <c r="AF142" s="160"/>
      <c r="AG142" s="150"/>
      <c r="AH142" s="1115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57"/>
      <c r="AY142" s="159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</row>
    <row r="143" spans="1:66" ht="16.2" thickBot="1">
      <c r="A143" s="128"/>
      <c r="B143" s="894" t="s">
        <v>356</v>
      </c>
      <c r="C143" s="173"/>
      <c r="D143" s="168"/>
      <c r="E143" s="806" t="s">
        <v>335</v>
      </c>
      <c r="F143" s="28"/>
      <c r="G143" s="28"/>
      <c r="H143" s="692" t="s">
        <v>333</v>
      </c>
      <c r="I143" s="36"/>
      <c r="J143" s="45"/>
      <c r="K143" s="1706" t="s">
        <v>674</v>
      </c>
      <c r="L143" s="1501"/>
      <c r="M143" s="1502"/>
      <c r="N143" s="1746"/>
      <c r="O143" s="929" t="s">
        <v>451</v>
      </c>
      <c r="P143" s="930"/>
      <c r="Q143" s="930"/>
      <c r="R143" s="931"/>
      <c r="S143" s="36"/>
      <c r="T143" s="36"/>
      <c r="U143" s="36"/>
      <c r="V143" s="36"/>
      <c r="W143" s="36"/>
      <c r="X143" s="36"/>
      <c r="Y143" s="45"/>
      <c r="AA143" s="164"/>
      <c r="AB143" s="1172"/>
      <c r="AC143" s="209"/>
      <c r="AD143" s="160"/>
      <c r="AE143" s="209"/>
      <c r="AF143" s="160"/>
      <c r="AG143" s="150"/>
      <c r="AH143" s="1115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57"/>
      <c r="AY143" s="157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</row>
    <row r="144" spans="1:66" ht="15" thickBot="1">
      <c r="A144" s="128"/>
      <c r="B144" s="1659" t="s">
        <v>190</v>
      </c>
      <c r="C144" s="323" t="s">
        <v>306</v>
      </c>
      <c r="D144" s="1507">
        <v>100</v>
      </c>
      <c r="E144" s="567" t="s">
        <v>134</v>
      </c>
      <c r="F144" s="99" t="s">
        <v>135</v>
      </c>
      <c r="G144" s="250" t="s">
        <v>136</v>
      </c>
      <c r="H144" s="436" t="s">
        <v>134</v>
      </c>
      <c r="I144" s="99" t="s">
        <v>135</v>
      </c>
      <c r="J144" s="244" t="s">
        <v>136</v>
      </c>
      <c r="K144" s="500" t="s">
        <v>134</v>
      </c>
      <c r="L144" s="494" t="s">
        <v>135</v>
      </c>
      <c r="M144" s="496" t="s">
        <v>136</v>
      </c>
      <c r="N144" s="61"/>
      <c r="O144" s="982" t="s">
        <v>134</v>
      </c>
      <c r="P144" s="1073" t="s">
        <v>135</v>
      </c>
      <c r="Q144" s="1000" t="s">
        <v>136</v>
      </c>
      <c r="R144" s="69"/>
      <c r="S144" s="1018" t="s">
        <v>134</v>
      </c>
      <c r="T144" s="1018" t="s">
        <v>135</v>
      </c>
      <c r="U144" s="1000" t="s">
        <v>136</v>
      </c>
      <c r="V144" s="69"/>
      <c r="W144" s="1018" t="s">
        <v>134</v>
      </c>
      <c r="X144" s="1018" t="s">
        <v>135</v>
      </c>
      <c r="Y144" s="985" t="s">
        <v>136</v>
      </c>
      <c r="AA144" s="164"/>
      <c r="AB144" s="1172"/>
      <c r="AC144" s="209"/>
      <c r="AD144" s="160"/>
      <c r="AE144" s="209"/>
      <c r="AF144" s="160"/>
      <c r="AG144" s="150"/>
      <c r="AH144" s="1115"/>
      <c r="AI144" s="18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</row>
    <row r="145" spans="1:66">
      <c r="A145" s="128"/>
      <c r="B145" s="512" t="s">
        <v>332</v>
      </c>
      <c r="C145" s="1608" t="s">
        <v>704</v>
      </c>
      <c r="D145" s="887">
        <v>100</v>
      </c>
      <c r="E145" s="55" t="s">
        <v>404</v>
      </c>
      <c r="F145" s="220">
        <v>210.54</v>
      </c>
      <c r="G145" s="848">
        <v>157.9</v>
      </c>
      <c r="H145" s="103" t="s">
        <v>101</v>
      </c>
      <c r="I145" s="220">
        <v>16.579999999999998</v>
      </c>
      <c r="J145" s="242">
        <v>14.1</v>
      </c>
      <c r="K145" s="101" t="s">
        <v>158</v>
      </c>
      <c r="L145" s="681">
        <v>10</v>
      </c>
      <c r="M145" s="682">
        <v>10</v>
      </c>
      <c r="N145" s="61"/>
      <c r="O145" s="1001" t="s">
        <v>421</v>
      </c>
      <c r="P145" s="1002">
        <f>D150</f>
        <v>30</v>
      </c>
      <c r="Q145" s="1159">
        <f>D150</f>
        <v>30</v>
      </c>
      <c r="R145" s="69"/>
      <c r="S145" s="1035" t="s">
        <v>79</v>
      </c>
      <c r="T145" s="1165">
        <f>I148</f>
        <v>7.23</v>
      </c>
      <c r="U145" s="1166">
        <f>J148</f>
        <v>7.23</v>
      </c>
      <c r="V145" s="69"/>
      <c r="W145" s="1003" t="s">
        <v>422</v>
      </c>
      <c r="X145" s="139"/>
      <c r="Y145" s="140"/>
      <c r="AA145" s="164"/>
      <c r="AB145" s="1172"/>
      <c r="AC145" s="171"/>
      <c r="AD145" s="1115"/>
      <c r="AE145" s="209"/>
      <c r="AF145" s="1115"/>
      <c r="AG145" s="150"/>
      <c r="AH145" s="1115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</row>
    <row r="146" spans="1:66">
      <c r="A146" s="128"/>
      <c r="B146" s="447" t="s">
        <v>620</v>
      </c>
      <c r="C146" s="434" t="s">
        <v>334</v>
      </c>
      <c r="D146" s="887">
        <v>180</v>
      </c>
      <c r="E146" s="381" t="s">
        <v>88</v>
      </c>
      <c r="F146" s="702">
        <v>10.08</v>
      </c>
      <c r="G146" s="401">
        <v>7.2</v>
      </c>
      <c r="H146" s="813" t="s">
        <v>340</v>
      </c>
      <c r="I146" s="702">
        <v>74.06</v>
      </c>
      <c r="J146" s="392">
        <v>65.900000000000006</v>
      </c>
      <c r="K146" s="510" t="s">
        <v>69</v>
      </c>
      <c r="L146" s="678">
        <v>5.42</v>
      </c>
      <c r="M146" s="720">
        <v>5.42</v>
      </c>
      <c r="N146" s="61"/>
      <c r="O146" s="942" t="s">
        <v>423</v>
      </c>
      <c r="P146" s="973">
        <f>I147+D149</f>
        <v>66</v>
      </c>
      <c r="Q146" s="1130">
        <f>D149+J147</f>
        <v>66</v>
      </c>
      <c r="R146" s="8"/>
      <c r="S146" s="751" t="s">
        <v>87</v>
      </c>
      <c r="T146" s="973">
        <f>F155</f>
        <v>8.75</v>
      </c>
      <c r="U146" s="1121">
        <f>G155</f>
        <v>8.75</v>
      </c>
      <c r="V146" s="8"/>
      <c r="W146" s="945" t="s">
        <v>442</v>
      </c>
      <c r="X146" s="992">
        <f>F150</f>
        <v>16.452999999999999</v>
      </c>
      <c r="Y146" s="1150">
        <f>G150</f>
        <v>10.7</v>
      </c>
      <c r="AA146" s="164"/>
      <c r="AB146" s="1172"/>
      <c r="AC146" s="209"/>
      <c r="AD146" s="1115"/>
      <c r="AE146" s="209"/>
      <c r="AF146" s="1115"/>
      <c r="AG146" s="150"/>
      <c r="AH146" s="1115"/>
      <c r="AI146" s="18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57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</row>
    <row r="147" spans="1:66">
      <c r="A147" s="128"/>
      <c r="B147" s="1635"/>
      <c r="C147" s="551" t="s">
        <v>335</v>
      </c>
      <c r="D147" s="861"/>
      <c r="E147" s="381" t="s">
        <v>118</v>
      </c>
      <c r="F147" s="702">
        <v>8.64</v>
      </c>
      <c r="G147" s="401">
        <v>7.2</v>
      </c>
      <c r="H147" s="346" t="s">
        <v>94</v>
      </c>
      <c r="I147" s="702">
        <v>16</v>
      </c>
      <c r="J147" s="392">
        <v>16</v>
      </c>
      <c r="K147" s="340" t="s">
        <v>225</v>
      </c>
      <c r="L147" s="681">
        <v>3</v>
      </c>
      <c r="M147" s="682">
        <v>2.5</v>
      </c>
      <c r="N147" s="61"/>
      <c r="O147" s="942" t="s">
        <v>95</v>
      </c>
      <c r="P147" s="973">
        <f>F156+I152</f>
        <v>12.7</v>
      </c>
      <c r="Q147" s="1121">
        <f>G156+J152</f>
        <v>12.7</v>
      </c>
      <c r="R147" s="8"/>
      <c r="S147" s="751" t="s">
        <v>98</v>
      </c>
      <c r="T147" s="973">
        <f>F148</f>
        <v>10</v>
      </c>
      <c r="U147" s="1121">
        <f>G148</f>
        <v>10</v>
      </c>
      <c r="V147" s="8"/>
      <c r="W147" s="945" t="s">
        <v>121</v>
      </c>
      <c r="X147" s="973">
        <f>F157</f>
        <v>3.5</v>
      </c>
      <c r="Y147" s="1132">
        <f>G157</f>
        <v>3.5</v>
      </c>
      <c r="AA147" s="164"/>
      <c r="AB147" s="1114"/>
      <c r="AC147" s="186"/>
      <c r="AD147" s="1115"/>
      <c r="AE147" s="209"/>
      <c r="AF147" s="1115"/>
      <c r="AG147" s="150"/>
      <c r="AH147" s="1115"/>
      <c r="AI147" s="160"/>
      <c r="AJ147" s="160"/>
      <c r="AK147" s="160"/>
      <c r="AL147" s="160"/>
      <c r="AM147" s="157"/>
      <c r="AN147" s="298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287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</row>
    <row r="148" spans="1:66">
      <c r="A148" s="128"/>
      <c r="B148" s="447" t="s">
        <v>615</v>
      </c>
      <c r="C148" s="577" t="s">
        <v>673</v>
      </c>
      <c r="D148" s="870">
        <v>200</v>
      </c>
      <c r="E148" s="381" t="s">
        <v>98</v>
      </c>
      <c r="F148" s="702">
        <v>10</v>
      </c>
      <c r="G148" s="392">
        <v>10</v>
      </c>
      <c r="H148" s="346" t="s">
        <v>79</v>
      </c>
      <c r="I148" s="702">
        <v>7.23</v>
      </c>
      <c r="J148" s="401">
        <v>7.23</v>
      </c>
      <c r="K148" s="340" t="s">
        <v>211</v>
      </c>
      <c r="L148" s="673">
        <v>100</v>
      </c>
      <c r="M148" s="693">
        <v>100</v>
      </c>
      <c r="N148" s="61"/>
      <c r="O148" s="346" t="s">
        <v>63</v>
      </c>
      <c r="P148" s="973">
        <f>F145</f>
        <v>210.54</v>
      </c>
      <c r="Q148" s="1121">
        <f>G145</f>
        <v>157.9</v>
      </c>
      <c r="R148" s="8"/>
      <c r="S148" s="751" t="s">
        <v>105</v>
      </c>
      <c r="T148" s="973">
        <f>I153</f>
        <v>5.2</v>
      </c>
      <c r="U148" s="1121">
        <f>J153</f>
        <v>5.2</v>
      </c>
      <c r="V148" s="8"/>
      <c r="W148" s="892" t="s">
        <v>240</v>
      </c>
      <c r="X148" s="973">
        <f>F153</f>
        <v>2.8</v>
      </c>
      <c r="Y148" s="1132">
        <f>G153</f>
        <v>2.8</v>
      </c>
      <c r="AA148" s="164"/>
      <c r="AB148" s="160"/>
      <c r="AC148" s="150"/>
      <c r="AD148" s="160"/>
      <c r="AE148" s="209"/>
      <c r="AF148" s="160"/>
      <c r="AG148" s="213"/>
      <c r="AH148" s="1115"/>
      <c r="AI148" s="160"/>
      <c r="AJ148" s="170"/>
      <c r="AK148" s="222"/>
      <c r="AL148" s="30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82"/>
      <c r="BA148" s="157"/>
      <c r="BB148" s="157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</row>
    <row r="149" spans="1:66">
      <c r="A149" s="128"/>
      <c r="B149" s="449" t="s">
        <v>10</v>
      </c>
      <c r="C149" s="434" t="s">
        <v>11</v>
      </c>
      <c r="D149" s="870">
        <v>50</v>
      </c>
      <c r="E149" s="381" t="s">
        <v>337</v>
      </c>
      <c r="F149" s="717">
        <v>1.4E-2</v>
      </c>
      <c r="G149" s="884">
        <v>1.4E-2</v>
      </c>
      <c r="H149" s="346" t="s">
        <v>336</v>
      </c>
      <c r="I149" s="702">
        <v>12</v>
      </c>
      <c r="J149" s="401">
        <v>10</v>
      </c>
      <c r="K149" s="340" t="s">
        <v>212</v>
      </c>
      <c r="L149" s="678">
        <v>10</v>
      </c>
      <c r="M149" s="720">
        <v>10</v>
      </c>
      <c r="N149" s="61"/>
      <c r="O149" s="937" t="s">
        <v>243</v>
      </c>
      <c r="P149" s="1099">
        <f>X152</f>
        <v>158.673</v>
      </c>
      <c r="Q149" s="1136">
        <f>Y152</f>
        <v>141.4</v>
      </c>
      <c r="R149" s="8"/>
      <c r="S149" s="947" t="s">
        <v>341</v>
      </c>
      <c r="T149" s="1135">
        <f>U149/1000/0.04</f>
        <v>6.9249999999999992E-2</v>
      </c>
      <c r="U149" s="1121">
        <f>J150</f>
        <v>2.77</v>
      </c>
      <c r="V149" s="8"/>
      <c r="W149" s="949" t="s">
        <v>102</v>
      </c>
      <c r="X149" s="973">
        <f>F147+I149</f>
        <v>20.64</v>
      </c>
      <c r="Y149" s="1142">
        <f>G147+J149</f>
        <v>17.2</v>
      </c>
      <c r="AA149" s="164"/>
      <c r="AB149" s="1114"/>
      <c r="AC149" s="182"/>
      <c r="AD149" s="1115"/>
      <c r="AE149" s="209"/>
      <c r="AF149" s="1115"/>
      <c r="AG149" s="160"/>
      <c r="AH149" s="1115"/>
      <c r="AI149" s="160"/>
      <c r="AJ149" s="150"/>
      <c r="AK149" s="249"/>
      <c r="AL149" s="186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50"/>
      <c r="AY149" s="150"/>
      <c r="AZ149" s="150"/>
      <c r="BA149" s="150"/>
      <c r="BB149" s="15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</row>
    <row r="150" spans="1:66">
      <c r="A150" s="128"/>
      <c r="B150" s="553" t="s">
        <v>10</v>
      </c>
      <c r="C150" s="513" t="s">
        <v>412</v>
      </c>
      <c r="D150" s="712">
        <v>30</v>
      </c>
      <c r="E150" s="807" t="s">
        <v>338</v>
      </c>
      <c r="F150" s="808">
        <v>16.452999999999999</v>
      </c>
      <c r="G150" s="885">
        <v>10.7</v>
      </c>
      <c r="H150" s="346" t="s">
        <v>341</v>
      </c>
      <c r="I150" s="690" t="s">
        <v>465</v>
      </c>
      <c r="J150" s="392">
        <v>2.77</v>
      </c>
      <c r="K150" s="393" t="s">
        <v>97</v>
      </c>
      <c r="L150" s="406">
        <v>118</v>
      </c>
      <c r="M150" s="419">
        <v>118</v>
      </c>
      <c r="N150" s="61"/>
      <c r="O150" s="937" t="s">
        <v>452</v>
      </c>
      <c r="P150" s="986">
        <f>L147</f>
        <v>3</v>
      </c>
      <c r="Q150" s="1121">
        <f>M147</f>
        <v>2.5</v>
      </c>
      <c r="R150" s="8"/>
      <c r="S150" s="751" t="s">
        <v>69</v>
      </c>
      <c r="T150" s="973">
        <f>L146</f>
        <v>5.42</v>
      </c>
      <c r="U150" s="1121">
        <f>M146</f>
        <v>5.42</v>
      </c>
      <c r="V150" s="8"/>
      <c r="W150" s="949" t="s">
        <v>88</v>
      </c>
      <c r="X150" s="973">
        <f>F146</f>
        <v>10.08</v>
      </c>
      <c r="Y150" s="1132">
        <f>G146</f>
        <v>7.2</v>
      </c>
      <c r="AA150" s="164"/>
      <c r="AB150" s="1114"/>
      <c r="AC150" s="209"/>
      <c r="AD150" s="1115"/>
      <c r="AE150" s="209"/>
      <c r="AF150" s="160"/>
      <c r="AG150" s="160"/>
      <c r="AH150" s="1115"/>
      <c r="AI150" s="160"/>
      <c r="AJ150" s="150"/>
      <c r="AK150" s="249"/>
      <c r="AL150" s="186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50"/>
      <c r="AY150" s="150"/>
      <c r="AZ150" s="150"/>
      <c r="BA150" s="157"/>
      <c r="BB150" s="159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</row>
    <row r="151" spans="1:66">
      <c r="A151" s="128"/>
      <c r="B151" s="152"/>
      <c r="C151" s="155"/>
      <c r="D151" s="71"/>
      <c r="E151" s="425" t="s">
        <v>72</v>
      </c>
      <c r="F151" s="688">
        <v>0.88</v>
      </c>
      <c r="G151" s="524">
        <v>0.88</v>
      </c>
      <c r="H151" s="346" t="s">
        <v>72</v>
      </c>
      <c r="I151" s="702">
        <v>0.8</v>
      </c>
      <c r="J151" s="392">
        <v>0.8</v>
      </c>
      <c r="K151" s="417"/>
      <c r="L151" s="416"/>
      <c r="M151" s="668"/>
      <c r="N151" s="61"/>
      <c r="O151" s="1005" t="s">
        <v>158</v>
      </c>
      <c r="P151" s="975">
        <f>L145</f>
        <v>10</v>
      </c>
      <c r="Q151" s="1121">
        <f>M145</f>
        <v>10</v>
      </c>
      <c r="R151" s="8"/>
      <c r="S151" s="751" t="s">
        <v>72</v>
      </c>
      <c r="T151" s="973">
        <f>F151+F160+I151</f>
        <v>2.04</v>
      </c>
      <c r="U151" s="1121">
        <f>G160+G151+J151</f>
        <v>2.04</v>
      </c>
      <c r="V151" s="8"/>
      <c r="W151" s="949" t="s">
        <v>241</v>
      </c>
      <c r="X151" s="975">
        <f>L157</f>
        <v>105.2</v>
      </c>
      <c r="Y151" s="1162">
        <f>M157</f>
        <v>100</v>
      </c>
      <c r="AA151" s="276"/>
      <c r="AB151" s="1115"/>
      <c r="AC151" s="209"/>
      <c r="AD151" s="160"/>
      <c r="AE151" s="209"/>
      <c r="AF151" s="1115"/>
      <c r="AG151" s="160"/>
      <c r="AH151" s="1115"/>
      <c r="AI151" s="160"/>
      <c r="AJ151" s="150"/>
      <c r="AK151" s="249"/>
      <c r="AL151" s="186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4"/>
      <c r="AY151" s="150"/>
      <c r="AZ151" s="150"/>
      <c r="BA151" s="150"/>
      <c r="BB151" s="146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</row>
    <row r="152" spans="1:66">
      <c r="A152" s="128"/>
      <c r="B152" s="152"/>
      <c r="C152" s="155"/>
      <c r="D152" s="71"/>
      <c r="E152" s="425" t="s">
        <v>339</v>
      </c>
      <c r="F152" s="688">
        <v>1.56</v>
      </c>
      <c r="G152" s="524">
        <v>1.56</v>
      </c>
      <c r="H152" s="814" t="s">
        <v>95</v>
      </c>
      <c r="I152" s="856">
        <v>10</v>
      </c>
      <c r="J152" s="1522">
        <v>10</v>
      </c>
      <c r="K152" s="60"/>
      <c r="L152" s="8"/>
      <c r="M152" s="71"/>
      <c r="N152" s="61"/>
      <c r="O152" s="1012" t="s">
        <v>295</v>
      </c>
      <c r="P152" s="971">
        <f>L148</f>
        <v>100</v>
      </c>
      <c r="Q152" s="1121">
        <f>M148</f>
        <v>100</v>
      </c>
      <c r="R152" s="8"/>
      <c r="S152" s="751" t="s">
        <v>200</v>
      </c>
      <c r="T152" s="973">
        <f>L149</f>
        <v>10</v>
      </c>
      <c r="U152" s="1121">
        <f>M149</f>
        <v>10</v>
      </c>
      <c r="V152" s="8"/>
      <c r="W152" s="957" t="s">
        <v>242</v>
      </c>
      <c r="X152" s="977">
        <f>SUM(X146:X151)</f>
        <v>158.673</v>
      </c>
      <c r="Y152" s="958">
        <f>SUM(Y146:Y151)</f>
        <v>141.4</v>
      </c>
      <c r="AA152" s="150"/>
      <c r="AB152" s="1114"/>
      <c r="AC152" s="1615"/>
      <c r="AD152" s="1115"/>
      <c r="AE152" s="209"/>
      <c r="AF152" s="1115"/>
      <c r="AG152" s="160"/>
      <c r="AH152" s="1115"/>
      <c r="AI152" s="160"/>
      <c r="AJ152" s="150"/>
      <c r="AK152" s="249"/>
      <c r="AL152" s="186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11"/>
      <c r="AY152" s="160"/>
      <c r="AZ152" s="160"/>
      <c r="BA152" s="150"/>
      <c r="BB152" s="146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</row>
    <row r="153" spans="1:66">
      <c r="A153" s="128"/>
      <c r="B153" s="152"/>
      <c r="C153" s="155"/>
      <c r="D153" s="71"/>
      <c r="E153" s="61" t="s">
        <v>240</v>
      </c>
      <c r="F153" s="702">
        <v>2.8</v>
      </c>
      <c r="G153" s="401">
        <v>2.8</v>
      </c>
      <c r="H153" s="341" t="s">
        <v>105</v>
      </c>
      <c r="I153" s="673">
        <v>5.2</v>
      </c>
      <c r="J153" s="446">
        <v>5.2</v>
      </c>
      <c r="K153" s="60"/>
      <c r="L153" s="8"/>
      <c r="M153" s="71"/>
      <c r="N153" s="61"/>
      <c r="O153" s="341" t="s">
        <v>101</v>
      </c>
      <c r="P153" s="973">
        <f>I145</f>
        <v>16.579999999999998</v>
      </c>
      <c r="Q153" s="1136">
        <f>J145</f>
        <v>14.1</v>
      </c>
      <c r="R153" s="8"/>
      <c r="S153" s="951" t="s">
        <v>327</v>
      </c>
      <c r="T153" s="1011">
        <f>T154+T155</f>
        <v>1.5747200000000001</v>
      </c>
      <c r="U153" s="1163">
        <f>G159+G149+U155</f>
        <v>1.5747200000000001</v>
      </c>
      <c r="V153" s="8"/>
      <c r="W153" s="713" t="s">
        <v>126</v>
      </c>
      <c r="X153" s="777"/>
      <c r="Y153" s="946"/>
      <c r="AA153" s="150"/>
      <c r="AB153" s="1176"/>
      <c r="AC153" s="1618"/>
      <c r="AD153" s="1115"/>
      <c r="AE153" s="150"/>
      <c r="AF153" s="1114"/>
      <c r="AG153" s="160"/>
      <c r="AH153" s="1115"/>
      <c r="AI153" s="160"/>
      <c r="AJ153" s="157"/>
      <c r="AK153" s="222"/>
      <c r="AL153" s="186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50"/>
      <c r="BB153" s="146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</row>
    <row r="154" spans="1:66" ht="16.2" thickBot="1">
      <c r="A154" s="128"/>
      <c r="B154" s="152"/>
      <c r="C154" s="155"/>
      <c r="D154" s="71"/>
      <c r="E154" s="810" t="s">
        <v>119</v>
      </c>
      <c r="F154" s="702"/>
      <c r="G154" s="476"/>
      <c r="H154" s="152"/>
      <c r="I154" s="160"/>
      <c r="J154" s="160"/>
      <c r="K154" s="54"/>
      <c r="L154" s="28"/>
      <c r="M154" s="73"/>
      <c r="N154" s="61"/>
      <c r="O154" s="813" t="s">
        <v>340</v>
      </c>
      <c r="P154" s="1169">
        <f>I145</f>
        <v>16.579999999999998</v>
      </c>
      <c r="Q154" s="1136">
        <f>J146</f>
        <v>65.900000000000006</v>
      </c>
      <c r="R154" s="8"/>
      <c r="S154" s="952" t="s">
        <v>365</v>
      </c>
      <c r="T154" s="1037">
        <f>F149+F159</f>
        <v>1.472E-2</v>
      </c>
      <c r="U154" s="1103">
        <f>G149</f>
        <v>1.4E-2</v>
      </c>
      <c r="V154" s="8"/>
      <c r="W154" s="8"/>
      <c r="X154" s="1164"/>
      <c r="Y154" s="1104"/>
      <c r="AA154" s="1619"/>
      <c r="AB154" s="1115"/>
      <c r="AC154" s="160"/>
      <c r="AD154" s="1115"/>
      <c r="AE154" s="209"/>
      <c r="AF154" s="1115"/>
      <c r="AG154" s="160"/>
      <c r="AH154" s="1115"/>
      <c r="AI154" s="160"/>
      <c r="AJ154" s="150"/>
      <c r="AK154" s="262"/>
      <c r="AL154" s="186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7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</row>
    <row r="155" spans="1:66" ht="15" thickBot="1">
      <c r="A155" s="128"/>
      <c r="B155" s="152"/>
      <c r="C155" s="155"/>
      <c r="D155" s="71"/>
      <c r="E155" s="381" t="s">
        <v>112</v>
      </c>
      <c r="F155" s="702">
        <v>8.75</v>
      </c>
      <c r="G155" s="392">
        <v>8.75</v>
      </c>
      <c r="H155" s="60"/>
      <c r="I155" s="8"/>
      <c r="J155" s="71"/>
      <c r="K155" s="820" t="s">
        <v>64</v>
      </c>
      <c r="L155" s="758"/>
      <c r="M155" s="172"/>
      <c r="N155" s="61"/>
      <c r="O155" s="598"/>
      <c r="P155" s="1170"/>
      <c r="Q155" s="28"/>
      <c r="R155" s="28"/>
      <c r="S155" s="1038" t="s">
        <v>453</v>
      </c>
      <c r="T155" s="1039">
        <f>F152</f>
        <v>1.56</v>
      </c>
      <c r="U155" s="1105">
        <f>G152</f>
        <v>1.56</v>
      </c>
      <c r="V155" s="28"/>
      <c r="W155" s="355" t="s">
        <v>97</v>
      </c>
      <c r="X155" s="1020">
        <f>F158+L150</f>
        <v>145</v>
      </c>
      <c r="Y155" s="1134">
        <f>F158+L150</f>
        <v>145</v>
      </c>
      <c r="AA155" s="240"/>
      <c r="AB155" s="1115"/>
      <c r="AC155" s="160"/>
      <c r="AD155" s="1116"/>
      <c r="AE155" s="281"/>
      <c r="AF155" s="1115"/>
      <c r="AG155" s="135"/>
      <c r="AH155" s="1115"/>
      <c r="AI155" s="160"/>
      <c r="AJ155" s="150"/>
      <c r="AK155" s="146"/>
      <c r="AL155" s="186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</row>
    <row r="156" spans="1:66" ht="15" thickBot="1">
      <c r="A156" s="128"/>
      <c r="B156" s="152"/>
      <c r="C156" s="155"/>
      <c r="D156" s="71"/>
      <c r="E156" s="381" t="s">
        <v>120</v>
      </c>
      <c r="F156" s="702">
        <v>2.7</v>
      </c>
      <c r="G156" s="392">
        <v>2.7</v>
      </c>
      <c r="H156" s="60"/>
      <c r="I156" s="8"/>
      <c r="J156" s="71"/>
      <c r="K156" s="497" t="s">
        <v>134</v>
      </c>
      <c r="L156" s="494" t="s">
        <v>135</v>
      </c>
      <c r="M156" s="520" t="s">
        <v>136</v>
      </c>
      <c r="N156" s="61"/>
      <c r="AA156" s="157"/>
      <c r="AB156" s="160"/>
      <c r="AC156" s="209"/>
      <c r="AD156" s="160"/>
      <c r="AE156" s="209"/>
      <c r="AF156" s="1115"/>
      <c r="AG156" s="157"/>
      <c r="AH156" s="1115"/>
      <c r="AI156" s="160"/>
      <c r="AJ156" s="150"/>
      <c r="AK156" s="262"/>
      <c r="AL156" s="186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</row>
    <row r="157" spans="1:66" ht="15" thickBot="1">
      <c r="A157" s="128"/>
      <c r="B157" s="152"/>
      <c r="C157" s="155"/>
      <c r="D157" s="71"/>
      <c r="E157" s="381" t="s">
        <v>121</v>
      </c>
      <c r="F157" s="702">
        <v>3.5</v>
      </c>
      <c r="G157" s="392">
        <v>3.5</v>
      </c>
      <c r="H157" s="923"/>
      <c r="I157" s="8"/>
      <c r="J157" s="71"/>
      <c r="K157" s="754" t="s">
        <v>77</v>
      </c>
      <c r="L157" s="755">
        <v>105.2</v>
      </c>
      <c r="M157" s="756">
        <v>100</v>
      </c>
      <c r="N157" s="61"/>
      <c r="AA157" s="157"/>
      <c r="AB157" s="1115"/>
      <c r="AC157" s="209"/>
      <c r="AD157" s="160"/>
      <c r="AE157" s="209"/>
      <c r="AF157" s="1115"/>
      <c r="AG157" s="157"/>
      <c r="AH157" s="1115"/>
      <c r="AI157" s="160"/>
      <c r="AJ157" s="150"/>
      <c r="AK157" s="170"/>
      <c r="AL157" s="186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</row>
    <row r="158" spans="1:66" ht="15" thickBot="1">
      <c r="A158" s="128"/>
      <c r="B158" s="152"/>
      <c r="C158" s="155"/>
      <c r="D158" s="71"/>
      <c r="E158" s="381" t="s">
        <v>97</v>
      </c>
      <c r="F158" s="702">
        <v>27</v>
      </c>
      <c r="G158" s="392">
        <v>27</v>
      </c>
      <c r="H158" s="60"/>
      <c r="I158" s="8"/>
      <c r="J158" s="71"/>
      <c r="K158" s="60"/>
      <c r="L158" s="8"/>
      <c r="M158" s="71"/>
      <c r="N158" s="61"/>
      <c r="AA158" s="164"/>
      <c r="AB158" s="1172"/>
      <c r="AC158" s="209"/>
      <c r="AD158" s="160"/>
      <c r="AE158" s="209"/>
      <c r="AF158" s="1115"/>
      <c r="AG158" s="157"/>
      <c r="AH158" s="1115"/>
      <c r="AI158" s="160"/>
      <c r="AJ158" s="150"/>
      <c r="AK158" s="170"/>
      <c r="AL158" s="186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</row>
    <row r="159" spans="1:66" ht="16.2" thickBot="1">
      <c r="A159" s="128"/>
      <c r="B159" s="152"/>
      <c r="C159" s="155"/>
      <c r="D159" s="71"/>
      <c r="E159" s="381" t="s">
        <v>337</v>
      </c>
      <c r="F159" s="717">
        <v>7.2000000000000005E-4</v>
      </c>
      <c r="G159" s="884">
        <v>7.2000000000000005E-4</v>
      </c>
      <c r="H159" s="818"/>
      <c r="I159" s="8"/>
      <c r="J159" s="71"/>
      <c r="K159" s="60"/>
      <c r="L159" s="8"/>
      <c r="M159" s="71"/>
      <c r="N159" s="61"/>
      <c r="O159" s="1040" t="s">
        <v>207</v>
      </c>
      <c r="P159" s="1041"/>
      <c r="Q159" s="1041"/>
      <c r="R159" s="999"/>
      <c r="S159" s="69"/>
      <c r="T159" s="69"/>
      <c r="U159" s="69"/>
      <c r="V159" s="69"/>
      <c r="W159" s="69"/>
      <c r="X159" s="69"/>
      <c r="Y159" s="50"/>
      <c r="AA159" s="164"/>
      <c r="AB159" s="1612"/>
      <c r="AC159" s="209"/>
      <c r="AD159" s="1115"/>
      <c r="AE159" s="209"/>
      <c r="AF159" s="160"/>
      <c r="AG159" s="157"/>
      <c r="AH159" s="1115"/>
      <c r="AI159" s="160"/>
      <c r="AJ159" s="150"/>
      <c r="AK159" s="170"/>
      <c r="AL159" s="186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</row>
    <row r="160" spans="1:66" ht="15.75" customHeight="1" thickBot="1">
      <c r="A160" s="128"/>
      <c r="B160" s="153"/>
      <c r="C160" s="326"/>
      <c r="D160" s="73"/>
      <c r="E160" s="812" t="s">
        <v>72</v>
      </c>
      <c r="F160" s="438">
        <v>0.36</v>
      </c>
      <c r="G160" s="627">
        <v>0.36</v>
      </c>
      <c r="H160" s="582"/>
      <c r="I160" s="819"/>
      <c r="J160" s="247"/>
      <c r="K160" s="54"/>
      <c r="L160" s="28"/>
      <c r="M160" s="73"/>
      <c r="N160" s="61"/>
      <c r="O160" s="932" t="s">
        <v>134</v>
      </c>
      <c r="P160" s="969" t="s">
        <v>135</v>
      </c>
      <c r="Q160" s="970" t="s">
        <v>136</v>
      </c>
      <c r="R160" s="69"/>
      <c r="S160" s="935" t="s">
        <v>134</v>
      </c>
      <c r="T160" s="935" t="s">
        <v>135</v>
      </c>
      <c r="U160" s="936" t="s">
        <v>136</v>
      </c>
      <c r="V160" s="69"/>
      <c r="W160" s="935" t="s">
        <v>134</v>
      </c>
      <c r="X160" s="935" t="s">
        <v>135</v>
      </c>
      <c r="Y160" s="985" t="s">
        <v>136</v>
      </c>
      <c r="AA160" s="157"/>
      <c r="AB160" s="160"/>
      <c r="AC160" s="209"/>
      <c r="AD160" s="1115"/>
      <c r="AE160" s="209"/>
      <c r="AF160" s="160"/>
      <c r="AG160" s="157"/>
      <c r="AH160" s="1115"/>
      <c r="AI160" s="160"/>
      <c r="AJ160" s="150"/>
      <c r="AK160" s="297"/>
      <c r="AL160" s="186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5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</row>
    <row r="161" spans="1:66" ht="15.6">
      <c r="A161" s="128"/>
      <c r="B161" s="128"/>
      <c r="C161" s="205"/>
      <c r="H161" s="6"/>
      <c r="I161" s="8"/>
      <c r="J161" s="8"/>
      <c r="K161" s="815"/>
      <c r="L161" s="12"/>
      <c r="M161" s="8"/>
      <c r="N161" s="61"/>
      <c r="O161" s="937" t="s">
        <v>421</v>
      </c>
      <c r="P161" s="971">
        <f>D170</f>
        <v>30</v>
      </c>
      <c r="Q161" s="1121">
        <f>D170</f>
        <v>30</v>
      </c>
      <c r="R161" s="8"/>
      <c r="S161" s="421" t="s">
        <v>310</v>
      </c>
      <c r="T161" s="1167">
        <f>L166</f>
        <v>20.83</v>
      </c>
      <c r="U161" s="1159">
        <f>M166</f>
        <v>20</v>
      </c>
      <c r="V161" s="8"/>
      <c r="W161" s="735" t="s">
        <v>97</v>
      </c>
      <c r="X161" s="1106">
        <f>F169+I169</f>
        <v>39.299999999999997</v>
      </c>
      <c r="Y161" s="1060">
        <f>G169+J169</f>
        <v>39.299999999999997</v>
      </c>
      <c r="AA161" s="164"/>
      <c r="AB161" s="160"/>
      <c r="AC161" s="150"/>
      <c r="AD161" s="160"/>
      <c r="AE161" s="209"/>
      <c r="AF161" s="160"/>
      <c r="AG161" s="150"/>
      <c r="AH161" s="1115"/>
      <c r="AI161" s="160"/>
      <c r="AJ161" s="150"/>
      <c r="AK161" s="297"/>
      <c r="AL161" s="186"/>
      <c r="AM161" s="160"/>
      <c r="AN161" s="160"/>
      <c r="AO161" s="160"/>
      <c r="AP161" s="160"/>
      <c r="AQ161" s="160"/>
      <c r="AR161" s="160"/>
      <c r="AS161" s="160"/>
      <c r="AT161" s="150"/>
      <c r="AU161" s="146"/>
      <c r="AV161" s="157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</row>
    <row r="162" spans="1:66" ht="12.75" customHeight="1">
      <c r="A162" s="128"/>
      <c r="B162" s="128"/>
      <c r="C162" s="205"/>
      <c r="E162" s="41"/>
      <c r="F162" s="816"/>
      <c r="G162" s="817"/>
      <c r="H162" s="8"/>
      <c r="N162" s="61"/>
      <c r="O162" s="942" t="s">
        <v>423</v>
      </c>
      <c r="P162" s="973">
        <f>D169</f>
        <v>50</v>
      </c>
      <c r="Q162" s="1130">
        <f>D169</f>
        <v>50</v>
      </c>
      <c r="R162" s="8"/>
      <c r="S162" s="751" t="s">
        <v>98</v>
      </c>
      <c r="T162" s="973">
        <f>F170+L169</f>
        <v>22.3</v>
      </c>
      <c r="U162" s="1136">
        <f>G170+M169</f>
        <v>22.3</v>
      </c>
      <c r="V162" s="8"/>
      <c r="W162" s="1144"/>
      <c r="X162" s="1145"/>
      <c r="Y162" s="1066"/>
      <c r="AA162" s="164"/>
      <c r="AB162" s="1172"/>
      <c r="AC162" s="209"/>
      <c r="AD162" s="160"/>
      <c r="AE162" s="209"/>
      <c r="AF162" s="160"/>
      <c r="AG162" s="150"/>
      <c r="AH162" s="1115"/>
      <c r="AI162" s="160"/>
      <c r="AJ162" s="150"/>
      <c r="AK162" s="297"/>
      <c r="AL162" s="186"/>
      <c r="AM162" s="160"/>
      <c r="AN162" s="160"/>
      <c r="AO162" s="160"/>
      <c r="AP162" s="160"/>
      <c r="AQ162" s="160"/>
      <c r="AR162" s="160"/>
      <c r="AS162" s="160"/>
      <c r="AT162" s="150"/>
      <c r="AU162" s="146"/>
      <c r="AV162" s="160"/>
      <c r="AW162" s="160"/>
      <c r="AX162" s="212"/>
      <c r="AY162" s="212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</row>
    <row r="163" spans="1:66" ht="14.25" customHeight="1" thickBot="1">
      <c r="A163" s="128"/>
      <c r="B163" s="128"/>
      <c r="C163" s="205"/>
      <c r="E163" s="8"/>
      <c r="F163" s="8"/>
      <c r="G163" s="8"/>
      <c r="H163" s="8"/>
      <c r="N163" s="61"/>
      <c r="O163" s="942" t="s">
        <v>124</v>
      </c>
      <c r="P163" s="975">
        <f>F166</f>
        <v>35.299999999999997</v>
      </c>
      <c r="Q163" s="1136">
        <f>G166</f>
        <v>35.299999999999997</v>
      </c>
      <c r="R163" s="8"/>
      <c r="S163" s="751" t="s">
        <v>69</v>
      </c>
      <c r="T163" s="986">
        <f>F168+I168</f>
        <v>10.5</v>
      </c>
      <c r="U163" s="1121">
        <f>G168+J168</f>
        <v>10.5</v>
      </c>
      <c r="V163" s="8"/>
      <c r="W163" s="14"/>
      <c r="X163" s="1146"/>
      <c r="Y163" s="1107"/>
      <c r="AA163" s="164"/>
      <c r="AB163" s="1173"/>
      <c r="AC163" s="209"/>
      <c r="AD163" s="160"/>
      <c r="AE163" s="209"/>
      <c r="AF163" s="160"/>
      <c r="AG163" s="150"/>
      <c r="AH163" s="1622"/>
      <c r="AI163" s="160"/>
      <c r="AJ163" s="150"/>
      <c r="AK163" s="297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46"/>
      <c r="AV163" s="160"/>
      <c r="AW163" s="160"/>
      <c r="AX163" s="212"/>
      <c r="AY163" s="212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</row>
    <row r="164" spans="1:66" ht="14.25" customHeight="1" thickBot="1">
      <c r="A164" s="128"/>
      <c r="B164" s="894" t="s">
        <v>348</v>
      </c>
      <c r="C164" s="827"/>
      <c r="D164" s="828"/>
      <c r="E164" s="232" t="s">
        <v>208</v>
      </c>
      <c r="F164" s="172"/>
      <c r="G164" s="172"/>
      <c r="H164" s="1707" t="s">
        <v>675</v>
      </c>
      <c r="I164" s="190"/>
      <c r="J164" s="45"/>
      <c r="K164" s="792" t="s">
        <v>19</v>
      </c>
      <c r="L164" s="36"/>
      <c r="M164" s="45"/>
      <c r="N164" s="61"/>
      <c r="O164" s="993" t="s">
        <v>244</v>
      </c>
      <c r="P164" s="975">
        <f>L172</f>
        <v>124.85</v>
      </c>
      <c r="Q164" s="1121">
        <f>D171</f>
        <v>110</v>
      </c>
      <c r="R164" s="8"/>
      <c r="S164" s="751" t="s">
        <v>245</v>
      </c>
      <c r="T164" s="973">
        <f>I166</f>
        <v>3</v>
      </c>
      <c r="U164" s="1121">
        <f>J166</f>
        <v>3</v>
      </c>
      <c r="V164" s="8"/>
      <c r="W164" s="1144"/>
      <c r="X164" s="1145"/>
      <c r="Y164" s="1044"/>
      <c r="AA164" s="164"/>
      <c r="AB164" s="160"/>
      <c r="AC164" s="171"/>
      <c r="AD164" s="160"/>
      <c r="AE164" s="209"/>
      <c r="AF164" s="1115"/>
      <c r="AG164" s="150"/>
      <c r="AH164" s="1622"/>
      <c r="AI164" s="160"/>
      <c r="AJ164" s="150"/>
      <c r="AK164" s="297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50"/>
      <c r="AV164" s="150"/>
      <c r="AW164" s="160"/>
      <c r="AX164" s="212"/>
      <c r="AY164" s="212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</row>
    <row r="165" spans="1:66" ht="16.2" thickBot="1">
      <c r="A165" s="128"/>
      <c r="B165" s="721" t="s">
        <v>22</v>
      </c>
      <c r="C165" s="323" t="s">
        <v>344</v>
      </c>
      <c r="D165" s="376">
        <v>240</v>
      </c>
      <c r="E165" s="503" t="s">
        <v>134</v>
      </c>
      <c r="F165" s="486" t="s">
        <v>135</v>
      </c>
      <c r="G165" s="487" t="s">
        <v>136</v>
      </c>
      <c r="H165" s="504" t="s">
        <v>134</v>
      </c>
      <c r="I165" s="105" t="s">
        <v>135</v>
      </c>
      <c r="J165" s="241" t="s">
        <v>136</v>
      </c>
      <c r="K165" s="436" t="s">
        <v>134</v>
      </c>
      <c r="L165" s="99" t="s">
        <v>135</v>
      </c>
      <c r="M165" s="244" t="s">
        <v>136</v>
      </c>
      <c r="N165" s="61"/>
      <c r="O165" s="959" t="s">
        <v>79</v>
      </c>
      <c r="P165" s="1108">
        <f>F167+I167</f>
        <v>370</v>
      </c>
      <c r="Q165" s="1133">
        <f>G167+J167</f>
        <v>370</v>
      </c>
      <c r="R165" s="28"/>
      <c r="S165" s="1079" t="s">
        <v>72</v>
      </c>
      <c r="T165" s="1168">
        <f>F171</f>
        <v>0.6</v>
      </c>
      <c r="U165" s="1133">
        <f>G171</f>
        <v>0.6</v>
      </c>
      <c r="V165" s="28"/>
      <c r="W165" s="111"/>
      <c r="X165" s="28"/>
      <c r="Y165" s="1109"/>
      <c r="AA165" s="164"/>
      <c r="AB165" s="160"/>
      <c r="AC165" s="209"/>
      <c r="AD165" s="160"/>
      <c r="AE165" s="209"/>
      <c r="AF165" s="1115"/>
      <c r="AG165" s="150"/>
      <c r="AH165" s="1115"/>
      <c r="AI165" s="160"/>
      <c r="AJ165" s="160"/>
      <c r="AK165" s="297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50"/>
      <c r="AV165" s="150"/>
      <c r="AW165" s="160"/>
      <c r="AX165" s="150"/>
      <c r="AY165" s="15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</row>
    <row r="166" spans="1:66" ht="16.2" thickBot="1">
      <c r="A166" s="128"/>
      <c r="B166" s="1658" t="s">
        <v>345</v>
      </c>
      <c r="C166" s="513" t="s">
        <v>313</v>
      </c>
      <c r="D166" s="628">
        <v>10</v>
      </c>
      <c r="E166" s="223" t="s">
        <v>124</v>
      </c>
      <c r="F166" s="224">
        <v>35.299999999999997</v>
      </c>
      <c r="G166" s="225">
        <v>35.299999999999997</v>
      </c>
      <c r="H166" s="836" t="s">
        <v>130</v>
      </c>
      <c r="I166" s="234">
        <v>3</v>
      </c>
      <c r="J166" s="237">
        <v>3</v>
      </c>
      <c r="K166" s="830" t="s">
        <v>310</v>
      </c>
      <c r="L166" s="604">
        <v>20.83</v>
      </c>
      <c r="M166" s="798">
        <v>20</v>
      </c>
      <c r="N166" s="61"/>
      <c r="O166" s="17"/>
      <c r="P166" s="1088"/>
      <c r="Q166" s="1055"/>
      <c r="T166" s="966"/>
      <c r="U166" s="1055"/>
      <c r="AA166" s="164"/>
      <c r="AB166" s="1114"/>
      <c r="AC166" s="186"/>
      <c r="AD166" s="160"/>
      <c r="AE166" s="209"/>
      <c r="AF166" s="1115"/>
      <c r="AG166" s="150"/>
      <c r="AH166" s="1115"/>
      <c r="AI166" s="160"/>
      <c r="AJ166" s="160"/>
      <c r="AK166" s="297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261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</row>
    <row r="167" spans="1:66" ht="15" thickBot="1">
      <c r="A167" s="128"/>
      <c r="B167" s="1658" t="s">
        <v>346</v>
      </c>
      <c r="C167" s="513" t="s">
        <v>347</v>
      </c>
      <c r="D167" s="628">
        <v>20</v>
      </c>
      <c r="E167" s="341" t="s">
        <v>96</v>
      </c>
      <c r="F167" s="681">
        <v>170</v>
      </c>
      <c r="G167" s="682">
        <v>170</v>
      </c>
      <c r="H167" s="829" t="s">
        <v>79</v>
      </c>
      <c r="I167" s="673">
        <v>200</v>
      </c>
      <c r="J167" s="674">
        <v>200</v>
      </c>
      <c r="K167" s="792" t="s">
        <v>331</v>
      </c>
      <c r="L167" s="36"/>
      <c r="M167" s="45"/>
      <c r="N167" s="61"/>
      <c r="AA167" s="164"/>
      <c r="AB167" s="1617"/>
      <c r="AC167" s="209"/>
      <c r="AD167" s="160"/>
      <c r="AE167" s="209"/>
      <c r="AF167" s="1115"/>
      <c r="AG167" s="150"/>
      <c r="AH167" s="1115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50"/>
      <c r="AV167" s="146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</row>
    <row r="168" spans="1:66" ht="15" thickBot="1">
      <c r="A168" s="128"/>
      <c r="B168" s="512" t="s">
        <v>131</v>
      </c>
      <c r="C168" s="570" t="s">
        <v>675</v>
      </c>
      <c r="D168" s="628">
        <v>200</v>
      </c>
      <c r="E168" s="341" t="s">
        <v>69</v>
      </c>
      <c r="F168" s="681">
        <v>5.5</v>
      </c>
      <c r="G168" s="682">
        <v>5.5</v>
      </c>
      <c r="H168" s="837" t="s">
        <v>69</v>
      </c>
      <c r="I168" s="406">
        <v>5</v>
      </c>
      <c r="J168" s="407">
        <v>5</v>
      </c>
      <c r="K168" s="821" t="s">
        <v>134</v>
      </c>
      <c r="L168" s="108" t="s">
        <v>135</v>
      </c>
      <c r="M168" s="247" t="s">
        <v>136</v>
      </c>
      <c r="N168" s="61"/>
      <c r="AA168" s="164"/>
      <c r="AB168" s="160"/>
      <c r="AC168" s="182"/>
      <c r="AD168" s="1115"/>
      <c r="AE168" s="209"/>
      <c r="AF168" s="1115"/>
      <c r="AG168" s="150"/>
      <c r="AH168" s="1176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50"/>
      <c r="AV168" s="146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</row>
    <row r="169" spans="1:66" ht="15" thickBot="1">
      <c r="A169" s="128"/>
      <c r="B169" s="512" t="s">
        <v>10</v>
      </c>
      <c r="C169" s="513" t="s">
        <v>11</v>
      </c>
      <c r="D169" s="514">
        <v>50</v>
      </c>
      <c r="E169" s="340" t="s">
        <v>97</v>
      </c>
      <c r="F169" s="673">
        <v>29.3</v>
      </c>
      <c r="G169" s="674">
        <v>29.3</v>
      </c>
      <c r="H169" s="829" t="s">
        <v>97</v>
      </c>
      <c r="I169" s="725">
        <v>10</v>
      </c>
      <c r="J169" s="726">
        <v>10</v>
      </c>
      <c r="K169" s="831" t="s">
        <v>67</v>
      </c>
      <c r="L169" s="825">
        <v>10</v>
      </c>
      <c r="M169" s="756">
        <v>10</v>
      </c>
      <c r="N169" s="164"/>
      <c r="AA169" s="164"/>
      <c r="AB169" s="1114"/>
      <c r="AC169" s="209"/>
      <c r="AD169" s="1115"/>
      <c r="AE169" s="209"/>
      <c r="AF169" s="160"/>
      <c r="AG169" s="213"/>
      <c r="AH169" s="1115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4"/>
      <c r="AS169" s="165"/>
      <c r="AT169" s="146"/>
      <c r="AU169" s="150"/>
      <c r="AV169" s="146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</row>
    <row r="170" spans="1:66" ht="13.5" customHeight="1" thickBot="1">
      <c r="A170" s="128"/>
      <c r="B170" s="512" t="s">
        <v>10</v>
      </c>
      <c r="C170" s="513" t="s">
        <v>412</v>
      </c>
      <c r="D170" s="514">
        <v>30</v>
      </c>
      <c r="E170" s="340" t="s">
        <v>98</v>
      </c>
      <c r="F170" s="681">
        <v>12.3</v>
      </c>
      <c r="G170" s="682">
        <v>12.3</v>
      </c>
      <c r="H170" s="150"/>
      <c r="I170" s="655"/>
      <c r="J170" s="722"/>
      <c r="K170" s="788" t="s">
        <v>329</v>
      </c>
      <c r="L170" s="36"/>
      <c r="M170" s="45"/>
      <c r="N170" s="164"/>
      <c r="AA170" s="276"/>
      <c r="AB170" s="1115"/>
      <c r="AC170" s="209"/>
      <c r="AD170" s="160"/>
      <c r="AE170" s="209"/>
      <c r="AF170" s="160"/>
      <c r="AG170" s="150"/>
      <c r="AH170" s="1115"/>
      <c r="AI170" s="160"/>
      <c r="AJ170" s="150"/>
      <c r="AK170" s="1509"/>
      <c r="AL170" s="160"/>
      <c r="AM170" s="160"/>
      <c r="AN170" s="160"/>
      <c r="AO170" s="160"/>
      <c r="AP170" s="160"/>
      <c r="AQ170" s="160"/>
      <c r="AR170" s="150"/>
      <c r="AS170" s="146"/>
      <c r="AT170" s="146"/>
      <c r="AU170" s="150"/>
      <c r="AV170" s="146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</row>
    <row r="171" spans="1:66" ht="15" thickBot="1">
      <c r="A171" s="128"/>
      <c r="B171" s="783" t="s">
        <v>12</v>
      </c>
      <c r="C171" s="513" t="s">
        <v>369</v>
      </c>
      <c r="D171" s="550">
        <v>110</v>
      </c>
      <c r="E171" s="393" t="s">
        <v>72</v>
      </c>
      <c r="F171" s="432">
        <v>0.6</v>
      </c>
      <c r="G171" s="395">
        <v>0.6</v>
      </c>
      <c r="H171" s="150"/>
      <c r="I171" s="146"/>
      <c r="J171" s="301"/>
      <c r="K171" s="436" t="s">
        <v>134</v>
      </c>
      <c r="L171" s="99" t="s">
        <v>135</v>
      </c>
      <c r="M171" s="244" t="s">
        <v>136</v>
      </c>
      <c r="N171" s="157"/>
      <c r="AA171" s="150"/>
      <c r="AB171" s="1114"/>
      <c r="AC171" s="1615"/>
      <c r="AD171" s="1115"/>
      <c r="AE171" s="209"/>
      <c r="AF171" s="160"/>
      <c r="AG171" s="150"/>
      <c r="AH171" s="160"/>
      <c r="AI171" s="262"/>
      <c r="AJ171" s="150"/>
      <c r="AK171" s="146"/>
      <c r="AL171" s="160"/>
      <c r="AM171" s="160"/>
      <c r="AN171" s="160"/>
      <c r="AO171" s="160"/>
      <c r="AP171" s="160"/>
      <c r="AQ171" s="160"/>
      <c r="AR171" s="150"/>
      <c r="AS171" s="146"/>
      <c r="AT171" s="146"/>
      <c r="AU171" s="164"/>
      <c r="AV171" s="165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</row>
    <row r="172" spans="1:66" ht="15" thickBot="1">
      <c r="A172" s="128"/>
      <c r="B172" s="784"/>
      <c r="C172" s="785"/>
      <c r="D172" s="786"/>
      <c r="E172" s="832"/>
      <c r="F172" s="833"/>
      <c r="G172" s="838"/>
      <c r="H172" s="834"/>
      <c r="I172" s="599"/>
      <c r="J172" s="802"/>
      <c r="K172" s="789" t="s">
        <v>330</v>
      </c>
      <c r="L172" s="790">
        <v>124.85</v>
      </c>
      <c r="M172" s="791">
        <v>110</v>
      </c>
      <c r="N172" s="164"/>
      <c r="AA172" s="150"/>
      <c r="AB172" s="1176"/>
      <c r="AC172" s="1618"/>
      <c r="AD172" s="1114"/>
      <c r="AE172" s="150"/>
      <c r="AF172" s="1114"/>
      <c r="AG172" s="160"/>
      <c r="AH172" s="1115"/>
      <c r="AI172" s="157"/>
      <c r="AJ172" s="150"/>
      <c r="AK172" s="146"/>
      <c r="AL172" s="160"/>
      <c r="AM172" s="160"/>
      <c r="AN172" s="160"/>
      <c r="AO172" s="160"/>
      <c r="AP172" s="160"/>
      <c r="AQ172" s="160"/>
      <c r="AR172" s="160"/>
      <c r="AS172" s="160"/>
      <c r="AT172" s="159"/>
      <c r="AU172" s="164"/>
      <c r="AV172" s="165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</row>
    <row r="173" spans="1:66" ht="15.6">
      <c r="A173" s="128"/>
      <c r="B173" s="128"/>
      <c r="C173" s="205"/>
      <c r="AA173" s="1619"/>
      <c r="AB173" s="1115"/>
      <c r="AC173" s="160"/>
      <c r="AD173" s="1115"/>
      <c r="AE173" s="157"/>
      <c r="AF173" s="160"/>
      <c r="AG173" s="150"/>
      <c r="AH173" s="1114"/>
      <c r="AI173" s="157"/>
      <c r="AJ173" s="150"/>
      <c r="AK173" s="146"/>
      <c r="AL173" s="160"/>
      <c r="AM173" s="160"/>
      <c r="AN173" s="160"/>
      <c r="AO173" s="160"/>
      <c r="AP173" s="160"/>
      <c r="AQ173" s="160"/>
      <c r="AR173" s="150"/>
      <c r="AS173" s="297"/>
      <c r="AT173" s="160"/>
      <c r="AU173" s="160"/>
      <c r="AV173" s="15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</row>
    <row r="174" spans="1:66" ht="15.6">
      <c r="A174" s="128"/>
      <c r="B174" s="128"/>
      <c r="C174" s="205"/>
      <c r="AA174" s="240"/>
      <c r="AB174" s="1115"/>
      <c r="AC174" s="160"/>
      <c r="AD174" s="1116"/>
      <c r="AE174" s="281"/>
      <c r="AF174" s="1115"/>
      <c r="AG174" s="135"/>
      <c r="AH174" s="1115"/>
      <c r="AI174" s="157"/>
      <c r="AJ174" s="150"/>
      <c r="AK174" s="159"/>
      <c r="AL174" s="160"/>
      <c r="AM174" s="160"/>
      <c r="AN174" s="160"/>
      <c r="AO174" s="160"/>
      <c r="AP174" s="160"/>
      <c r="AQ174" s="160"/>
      <c r="AR174" s="150"/>
      <c r="AS174" s="297"/>
      <c r="AT174" s="160"/>
      <c r="AU174" s="160"/>
      <c r="AV174" s="213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</row>
    <row r="175" spans="1:66" ht="15.6">
      <c r="A175" s="128"/>
      <c r="B175" s="128"/>
      <c r="C175" s="205"/>
      <c r="AA175" s="157"/>
      <c r="AB175" s="1115"/>
      <c r="AC175" s="209"/>
      <c r="AD175" s="160"/>
      <c r="AE175" s="209"/>
      <c r="AF175" s="1115"/>
      <c r="AG175" s="157"/>
      <c r="AH175" s="1115"/>
      <c r="AI175" s="160"/>
      <c r="AJ175" s="157"/>
      <c r="AK175" s="159"/>
      <c r="AL175" s="160"/>
      <c r="AM175" s="160"/>
      <c r="AN175" s="160"/>
      <c r="AO175" s="160"/>
      <c r="AP175" s="160"/>
      <c r="AQ175" s="160"/>
      <c r="AR175" s="150"/>
      <c r="AS175" s="297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</row>
    <row r="176" spans="1:66" ht="15.6">
      <c r="A176" s="128"/>
      <c r="B176" s="128"/>
      <c r="C176" s="205"/>
      <c r="AA176" s="157"/>
      <c r="AB176" s="1115"/>
      <c r="AC176" s="209"/>
      <c r="AD176" s="160"/>
      <c r="AE176" s="209"/>
      <c r="AF176" s="1115"/>
      <c r="AG176" s="157"/>
      <c r="AH176" s="1115"/>
      <c r="AI176" s="160"/>
      <c r="AJ176" s="157"/>
      <c r="AK176" s="159"/>
      <c r="AL176" s="160"/>
      <c r="AM176" s="160"/>
      <c r="AN176" s="160"/>
      <c r="AO176" s="160"/>
      <c r="AP176" s="160"/>
      <c r="AQ176" s="160"/>
      <c r="AR176" s="150"/>
      <c r="AS176" s="297"/>
      <c r="AT176" s="160"/>
      <c r="AU176" s="15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</row>
    <row r="177" spans="1:66" ht="15.6">
      <c r="A177" s="128"/>
      <c r="B177" s="128"/>
      <c r="C177" s="205"/>
      <c r="AA177" s="164"/>
      <c r="AB177" s="1172"/>
      <c r="AC177" s="209"/>
      <c r="AD177" s="1115"/>
      <c r="AE177" s="209"/>
      <c r="AF177" s="160"/>
      <c r="AG177" s="157"/>
      <c r="AH177" s="1126"/>
      <c r="AI177" s="160"/>
      <c r="AJ177" s="160"/>
      <c r="AK177" s="150"/>
      <c r="AL177" s="150"/>
      <c r="AM177" s="160"/>
      <c r="AN177" s="298"/>
      <c r="AO177" s="160"/>
      <c r="AP177" s="160"/>
      <c r="AQ177" s="160"/>
      <c r="AR177" s="150"/>
      <c r="AS177" s="297"/>
      <c r="AT177" s="160"/>
      <c r="AU177" s="164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</row>
    <row r="178" spans="1:66" ht="15.6">
      <c r="A178" s="128"/>
      <c r="B178" s="128"/>
      <c r="C178" s="205"/>
      <c r="AA178" s="164"/>
      <c r="AB178" s="1612"/>
      <c r="AC178" s="209"/>
      <c r="AD178" s="160"/>
      <c r="AE178" s="209"/>
      <c r="AF178" s="1115"/>
      <c r="AG178" s="150"/>
      <c r="AH178" s="1115"/>
      <c r="AI178" s="160"/>
      <c r="AJ178" s="160"/>
      <c r="AK178" s="160"/>
      <c r="AL178" s="160"/>
      <c r="AM178" s="157"/>
      <c r="AN178" s="298"/>
      <c r="AO178" s="160"/>
      <c r="AP178" s="160"/>
      <c r="AQ178" s="160"/>
      <c r="AR178" s="150"/>
      <c r="AS178" s="297"/>
      <c r="AT178" s="160"/>
      <c r="AU178" s="299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</row>
    <row r="179" spans="1:66" ht="15.6">
      <c r="A179" s="128"/>
      <c r="B179" s="160"/>
      <c r="C179" s="178"/>
      <c r="D179" s="160"/>
      <c r="E179" s="150"/>
      <c r="F179" s="146"/>
      <c r="G179" s="262"/>
      <c r="H179" s="150"/>
      <c r="I179" s="146"/>
      <c r="J179" s="249"/>
      <c r="N179" s="164"/>
      <c r="AA179" s="157"/>
      <c r="AB179" s="1172"/>
      <c r="AC179" s="209"/>
      <c r="AD179" s="1115"/>
      <c r="AE179" s="209"/>
      <c r="AF179" s="160"/>
      <c r="AG179" s="150"/>
      <c r="AH179" s="1115"/>
      <c r="AI179" s="160"/>
      <c r="AJ179" s="150"/>
      <c r="AK179" s="146"/>
      <c r="AL179" s="300"/>
      <c r="AM179" s="160"/>
      <c r="AN179" s="160"/>
      <c r="AO179" s="160"/>
      <c r="AP179" s="160"/>
      <c r="AQ179" s="160"/>
      <c r="AR179" s="157"/>
      <c r="AS179" s="297"/>
      <c r="AT179" s="160"/>
      <c r="AU179" s="15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</row>
    <row r="180" spans="1:66">
      <c r="A180" s="128"/>
      <c r="B180" s="160"/>
      <c r="C180" s="178"/>
      <c r="D180" s="160"/>
      <c r="E180" s="150"/>
      <c r="F180" s="146"/>
      <c r="G180" s="262"/>
      <c r="H180" s="157"/>
      <c r="I180" s="159"/>
      <c r="J180" s="222"/>
      <c r="N180" s="164"/>
      <c r="AA180" s="164"/>
      <c r="AB180" s="1172"/>
      <c r="AC180" s="150"/>
      <c r="AD180" s="1115"/>
      <c r="AE180" s="209"/>
      <c r="AF180" s="1115"/>
      <c r="AG180" s="150"/>
      <c r="AH180" s="1115"/>
      <c r="AI180" s="160"/>
      <c r="AJ180" s="150"/>
      <c r="AK180" s="146"/>
      <c r="AL180" s="186"/>
      <c r="AM180" s="160"/>
      <c r="AN180" s="160"/>
      <c r="AO180" s="160"/>
      <c r="AP180" s="160"/>
      <c r="AQ180" s="160"/>
      <c r="AR180" s="150"/>
      <c r="AS180" s="18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</row>
    <row r="181" spans="1:66">
      <c r="A181" s="128"/>
      <c r="B181" s="160"/>
      <c r="C181" s="178"/>
      <c r="D181" s="160"/>
      <c r="E181" s="150"/>
      <c r="F181" s="146"/>
      <c r="G181" s="262"/>
      <c r="H181" s="159"/>
      <c r="I181" s="159"/>
      <c r="J181" s="222"/>
      <c r="K181" s="8"/>
      <c r="L181" s="8"/>
      <c r="M181" s="8"/>
      <c r="N181" s="164"/>
      <c r="AA181" s="164"/>
      <c r="AB181" s="1173"/>
      <c r="AC181" s="209"/>
      <c r="AD181" s="1115"/>
      <c r="AE181" s="209"/>
      <c r="AF181" s="1115"/>
      <c r="AG181" s="150"/>
      <c r="AH181" s="1115"/>
      <c r="AI181" s="150"/>
      <c r="AJ181" s="146"/>
      <c r="AK181" s="186"/>
      <c r="AL181" s="160"/>
      <c r="AM181" s="160"/>
      <c r="AN181" s="160"/>
      <c r="AO181" s="160"/>
      <c r="AP181" s="160"/>
      <c r="AQ181" s="160"/>
      <c r="AR181" s="18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</row>
    <row r="182" spans="1:66">
      <c r="A182" s="128"/>
      <c r="B182" s="160"/>
      <c r="C182" s="178"/>
      <c r="D182" s="160"/>
      <c r="E182" s="160"/>
      <c r="F182" s="160"/>
      <c r="G182" s="160"/>
      <c r="H182" s="146"/>
      <c r="I182" s="159"/>
      <c r="J182" s="222"/>
      <c r="N182" s="164"/>
      <c r="AA182" s="164"/>
      <c r="AB182" s="1172"/>
      <c r="AC182" s="209"/>
      <c r="AD182" s="160"/>
      <c r="AE182" s="209"/>
      <c r="AF182" s="160"/>
      <c r="AG182" s="150"/>
      <c r="AH182" s="1115"/>
      <c r="AI182" s="150"/>
      <c r="AJ182" s="146"/>
      <c r="AK182" s="186"/>
      <c r="AL182" s="160"/>
      <c r="AM182" s="160"/>
      <c r="AN182" s="160"/>
      <c r="AO182" s="160"/>
      <c r="AP182" s="160"/>
      <c r="AQ182" s="178"/>
      <c r="AR182" s="181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</row>
    <row r="183" spans="1:66">
      <c r="A183" s="128"/>
      <c r="B183" s="160"/>
      <c r="C183" s="178"/>
      <c r="D183" s="160"/>
      <c r="E183" s="160"/>
      <c r="F183" s="160"/>
      <c r="G183" s="160"/>
      <c r="H183" s="157"/>
      <c r="I183" s="146"/>
      <c r="J183" s="249"/>
      <c r="K183" s="160"/>
      <c r="L183" s="8"/>
      <c r="M183" s="8"/>
      <c r="N183" s="164"/>
      <c r="AA183" s="164"/>
      <c r="AB183" s="1172"/>
      <c r="AC183" s="171"/>
      <c r="AD183" s="1115"/>
      <c r="AE183" s="209"/>
      <c r="AF183" s="1115"/>
      <c r="AG183" s="150"/>
      <c r="AH183" s="1115"/>
      <c r="AI183" s="157"/>
      <c r="AJ183" s="159"/>
      <c r="AK183" s="186"/>
      <c r="AL183" s="160"/>
      <c r="AM183" s="160"/>
      <c r="AN183" s="160"/>
      <c r="AO183" s="160"/>
      <c r="AP183" s="160"/>
      <c r="AQ183" s="146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</row>
    <row r="184" spans="1:66">
      <c r="A184" s="128"/>
      <c r="B184" s="160"/>
      <c r="C184" s="178"/>
      <c r="D184" s="160"/>
      <c r="E184" s="286"/>
      <c r="F184" s="86"/>
      <c r="G184" s="246"/>
      <c r="H184" s="8"/>
      <c r="I184" s="8"/>
      <c r="J184" s="8"/>
      <c r="K184" s="8"/>
      <c r="L184" s="8"/>
      <c r="M184" s="8"/>
      <c r="N184" s="164"/>
      <c r="AA184" s="164"/>
      <c r="AB184" s="1172"/>
      <c r="AC184" s="209"/>
      <c r="AD184" s="1115"/>
      <c r="AE184" s="209"/>
      <c r="AF184" s="1115"/>
      <c r="AG184" s="150"/>
      <c r="AH184" s="1115"/>
      <c r="AI184" s="150"/>
      <c r="AJ184" s="174"/>
      <c r="AK184" s="186"/>
      <c r="AL184" s="160"/>
      <c r="AM184" s="160"/>
      <c r="AN184" s="160"/>
      <c r="AO184" s="160"/>
      <c r="AP184" s="160"/>
      <c r="AQ184" s="146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</row>
    <row r="185" spans="1:66">
      <c r="A185" s="128"/>
      <c r="B185" s="160"/>
      <c r="C185" s="178"/>
      <c r="D185" s="160"/>
      <c r="E185" s="150"/>
      <c r="F185" s="12"/>
      <c r="G185" s="260"/>
      <c r="H185" s="8"/>
      <c r="I185" s="8"/>
      <c r="J185" s="8"/>
      <c r="K185" s="157"/>
      <c r="L185" s="372"/>
      <c r="M185" s="636"/>
      <c r="N185" s="164"/>
      <c r="AA185" s="164"/>
      <c r="AB185" s="1114"/>
      <c r="AC185" s="186"/>
      <c r="AD185" s="1176"/>
      <c r="AE185" s="209"/>
      <c r="AF185" s="160"/>
      <c r="AG185" s="150"/>
      <c r="AH185" s="1115"/>
      <c r="AI185" s="164"/>
      <c r="AJ185" s="166"/>
      <c r="AK185" s="186"/>
      <c r="AL185" s="160"/>
      <c r="AM185" s="160"/>
      <c r="AN185" s="160"/>
      <c r="AO185" s="160"/>
      <c r="AP185" s="160"/>
      <c r="AQ185" s="146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</row>
    <row r="186" spans="1:66">
      <c r="A186" s="128"/>
      <c r="B186" s="160"/>
      <c r="C186" s="178"/>
      <c r="D186" s="160"/>
      <c r="E186" s="150"/>
      <c r="F186" s="12"/>
      <c r="G186" s="260"/>
      <c r="H186" s="8"/>
      <c r="I186" s="8"/>
      <c r="J186" s="8"/>
      <c r="K186" s="8"/>
      <c r="L186" s="8"/>
      <c r="M186" s="8"/>
      <c r="N186" s="164"/>
      <c r="AA186" s="164"/>
      <c r="AB186" s="1617"/>
      <c r="AC186" s="209"/>
      <c r="AD186" s="1176"/>
      <c r="AE186" s="209"/>
      <c r="AF186" s="1115"/>
      <c r="AG186" s="213"/>
      <c r="AH186" s="1115"/>
      <c r="AI186" s="164"/>
      <c r="AJ186" s="165"/>
      <c r="AK186" s="186"/>
      <c r="AL186" s="160"/>
      <c r="AM186" s="160"/>
      <c r="AN186" s="160"/>
      <c r="AO186" s="160"/>
      <c r="AP186" s="160"/>
      <c r="AQ186" s="146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</row>
    <row r="187" spans="1:66" ht="15.6">
      <c r="A187" s="128"/>
      <c r="B187" s="282"/>
      <c r="C187" s="178"/>
      <c r="D187" s="160"/>
      <c r="E187" s="157"/>
      <c r="F187" s="159"/>
      <c r="G187" s="222"/>
      <c r="H187" s="8"/>
      <c r="I187" s="8"/>
      <c r="J187" s="8"/>
      <c r="K187" s="8"/>
      <c r="L187" s="8"/>
      <c r="M187" s="8"/>
      <c r="N187" s="276"/>
      <c r="AA187" s="164"/>
      <c r="AB187" s="1114"/>
      <c r="AC187" s="182"/>
      <c r="AD187" s="1115"/>
      <c r="AE187" s="209"/>
      <c r="AF187" s="1115"/>
      <c r="AG187" s="160"/>
      <c r="AH187" s="1115"/>
      <c r="AI187" s="150"/>
      <c r="AJ187" s="171"/>
      <c r="AK187" s="186"/>
      <c r="AL187" s="160"/>
      <c r="AM187" s="160"/>
      <c r="AN187" s="160"/>
      <c r="AO187" s="160"/>
      <c r="AP187" s="160"/>
      <c r="AQ187" s="146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</row>
    <row r="188" spans="1:66" ht="15.6">
      <c r="A188" s="128"/>
      <c r="B188" s="187"/>
      <c r="C188" s="160"/>
      <c r="D188" s="160"/>
      <c r="E188" s="150"/>
      <c r="F188" s="12"/>
      <c r="G188" s="260"/>
      <c r="H188" s="8"/>
      <c r="I188" s="8"/>
      <c r="J188" s="8"/>
      <c r="K188" s="8"/>
      <c r="L188" s="8"/>
      <c r="M188" s="8"/>
      <c r="N188" s="150"/>
      <c r="AA188" s="164"/>
      <c r="AB188" s="1114"/>
      <c r="AC188" s="209"/>
      <c r="AD188" s="1115"/>
      <c r="AE188" s="209"/>
      <c r="AF188" s="160"/>
      <c r="AG188" s="150"/>
      <c r="AH188" s="1115"/>
      <c r="AI188" s="150"/>
      <c r="AJ188" s="146"/>
      <c r="AK188" s="186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</row>
    <row r="189" spans="1:66">
      <c r="A189" s="128"/>
      <c r="B189" s="183"/>
      <c r="C189" s="150"/>
      <c r="D189" s="146"/>
      <c r="E189" s="8"/>
      <c r="F189" s="8"/>
      <c r="G189" s="8"/>
      <c r="H189" s="8"/>
      <c r="I189" s="8"/>
      <c r="J189" s="8"/>
      <c r="K189" s="8"/>
      <c r="L189" s="8"/>
      <c r="M189" s="8"/>
      <c r="N189" s="150"/>
      <c r="AA189" s="276"/>
      <c r="AB189" s="1115"/>
      <c r="AC189" s="209"/>
      <c r="AD189" s="160"/>
      <c r="AE189" s="209"/>
      <c r="AF189" s="1115"/>
      <c r="AG189" s="160"/>
      <c r="AH189" s="1115"/>
      <c r="AI189" s="170"/>
      <c r="AJ189" s="174"/>
      <c r="AK189" s="186"/>
      <c r="AL189" s="160"/>
      <c r="AM189" s="160"/>
      <c r="AN189" s="160"/>
      <c r="AO189" s="160"/>
      <c r="AP189" s="160"/>
      <c r="AQ189" s="160"/>
      <c r="AR189" s="15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</row>
    <row r="190" spans="1:66">
      <c r="A190" s="128"/>
      <c r="B190" s="181"/>
      <c r="C190" s="150"/>
      <c r="D190" s="146"/>
      <c r="E190" s="8"/>
      <c r="F190" s="8"/>
      <c r="G190" s="8"/>
      <c r="H190" s="8"/>
      <c r="I190" s="8"/>
      <c r="J190" s="8"/>
      <c r="K190" s="8"/>
      <c r="L190" s="8"/>
      <c r="M190" s="8"/>
      <c r="N190" s="157"/>
      <c r="AA190" s="150"/>
      <c r="AB190" s="1114"/>
      <c r="AC190" s="160"/>
      <c r="AD190" s="1115"/>
      <c r="AE190" s="209"/>
      <c r="AF190" s="1629"/>
      <c r="AG190" s="160"/>
      <c r="AH190" s="1115"/>
      <c r="AI190" s="170"/>
      <c r="AJ190" s="174"/>
      <c r="AK190" s="186"/>
      <c r="AL190" s="160"/>
      <c r="AM190" s="160"/>
      <c r="AN190" s="160"/>
      <c r="AO190" s="160"/>
      <c r="AP190" s="160"/>
      <c r="AQ190" s="160"/>
      <c r="AR190" s="15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</row>
    <row r="191" spans="1:66">
      <c r="A191" s="128"/>
      <c r="B191" s="180"/>
      <c r="C191" s="150"/>
      <c r="D191" s="146"/>
      <c r="E191" s="150"/>
      <c r="F191" s="146"/>
      <c r="G191" s="249"/>
      <c r="H191" s="150"/>
      <c r="I191" s="146"/>
      <c r="J191" s="262"/>
      <c r="K191" s="8"/>
      <c r="L191" s="8"/>
      <c r="M191" s="8"/>
      <c r="N191" s="157"/>
      <c r="AA191" s="150"/>
      <c r="AB191" s="1176"/>
      <c r="AC191" s="160"/>
      <c r="AD191" s="1115"/>
      <c r="AE191" s="150"/>
      <c r="AF191" s="1114"/>
      <c r="AG191" s="160"/>
      <c r="AH191" s="1115"/>
      <c r="AI191" s="170"/>
      <c r="AJ191" s="174"/>
      <c r="AK191" s="186"/>
      <c r="AL191" s="160"/>
      <c r="AM191" s="160"/>
      <c r="AN191" s="160"/>
      <c r="AO191" s="160"/>
      <c r="AP191" s="160"/>
      <c r="AQ191" s="160"/>
      <c r="AR191" s="15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</row>
    <row r="192" spans="1:66" ht="15.6">
      <c r="A192" s="128"/>
      <c r="B192" s="160"/>
      <c r="C192" s="178"/>
      <c r="D192" s="160"/>
      <c r="E192" s="150"/>
      <c r="F192" s="146"/>
      <c r="G192" s="249"/>
      <c r="H192" s="150"/>
      <c r="I192" s="146"/>
      <c r="J192" s="262"/>
      <c r="K192" s="8"/>
      <c r="L192" s="8"/>
      <c r="M192" s="8"/>
      <c r="N192" s="157"/>
      <c r="AA192" s="240"/>
      <c r="AB192" s="1115"/>
      <c r="AC192" s="160"/>
      <c r="AD192" s="1116"/>
      <c r="AE192" s="209"/>
      <c r="AF192" s="1115"/>
      <c r="AG192" s="135"/>
      <c r="AH192" s="1115"/>
      <c r="AI192" s="150"/>
      <c r="AJ192" s="297"/>
      <c r="AK192" s="186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</row>
    <row r="193" spans="1:66" ht="15.6">
      <c r="A193" s="128"/>
      <c r="B193" s="180"/>
      <c r="C193" s="150"/>
      <c r="D193" s="146"/>
      <c r="E193" s="150"/>
      <c r="F193" s="146"/>
      <c r="G193" s="249"/>
      <c r="H193" s="212"/>
      <c r="I193" s="294"/>
      <c r="J193" s="222"/>
      <c r="K193" s="8"/>
      <c r="L193" s="8"/>
      <c r="M193" s="8"/>
      <c r="N193" s="157"/>
      <c r="AA193" s="160"/>
      <c r="AB193" s="1115"/>
      <c r="AC193" s="160"/>
      <c r="AD193" s="1115"/>
      <c r="AE193" s="160"/>
      <c r="AF193" s="1115"/>
      <c r="AG193" s="160"/>
      <c r="AH193" s="1115"/>
      <c r="AI193" s="150"/>
      <c r="AJ193" s="297"/>
      <c r="AK193" s="186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</row>
    <row r="194" spans="1:66" ht="15.6">
      <c r="A194" s="128"/>
      <c r="B194" s="180"/>
      <c r="C194" s="150"/>
      <c r="D194" s="146"/>
      <c r="E194" s="251"/>
      <c r="F194" s="157"/>
      <c r="G194" s="160"/>
      <c r="H194" s="212"/>
      <c r="I194" s="294"/>
      <c r="J194" s="222"/>
      <c r="K194" s="8"/>
      <c r="L194" s="8"/>
      <c r="M194" s="8"/>
      <c r="N194" s="157"/>
      <c r="AA194" s="160"/>
      <c r="AB194" s="1115"/>
      <c r="AC194" s="160"/>
      <c r="AD194" s="1115"/>
      <c r="AE194" s="160"/>
      <c r="AF194" s="1115"/>
      <c r="AG194" s="160"/>
      <c r="AH194" s="1115"/>
      <c r="AI194" s="150"/>
      <c r="AJ194" s="297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</row>
    <row r="195" spans="1:66" ht="15.6">
      <c r="A195" s="128"/>
      <c r="B195" s="184"/>
      <c r="C195" s="150"/>
      <c r="D195" s="146"/>
      <c r="E195" s="210"/>
      <c r="F195" s="160"/>
      <c r="G195" s="160"/>
      <c r="H195" s="212"/>
      <c r="I195" s="294"/>
      <c r="J195" s="222"/>
      <c r="K195" s="150"/>
      <c r="L195" s="171"/>
      <c r="M195" s="252"/>
      <c r="N195" s="157"/>
      <c r="AA195" s="160"/>
      <c r="AB195" s="1115"/>
      <c r="AC195" s="160"/>
      <c r="AD195" s="1115"/>
      <c r="AE195" s="160"/>
      <c r="AF195" s="1115"/>
      <c r="AG195" s="160"/>
      <c r="AH195" s="1115"/>
      <c r="AI195" s="150"/>
      <c r="AJ195" s="297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</row>
    <row r="196" spans="1:66" ht="15.6">
      <c r="A196" s="128"/>
      <c r="B196" s="160"/>
      <c r="C196" s="160"/>
      <c r="D196" s="160"/>
      <c r="E196" s="286"/>
      <c r="F196" s="287"/>
      <c r="G196" s="283"/>
      <c r="H196" s="150"/>
      <c r="I196" s="146"/>
      <c r="J196" s="262"/>
      <c r="K196" s="150"/>
      <c r="L196" s="171"/>
      <c r="M196" s="252"/>
      <c r="N196" s="157"/>
      <c r="AA196" s="160"/>
      <c r="AB196" s="1115"/>
      <c r="AC196" s="160"/>
      <c r="AD196" s="1115"/>
      <c r="AE196" s="160"/>
      <c r="AF196" s="1115"/>
      <c r="AG196" s="160"/>
      <c r="AH196" s="1115"/>
      <c r="AI196" s="150"/>
      <c r="AJ196" s="297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</row>
    <row r="197" spans="1:66" ht="15.6">
      <c r="A197" s="128"/>
      <c r="B197" s="187"/>
      <c r="C197" s="160"/>
      <c r="D197" s="160"/>
      <c r="E197" s="8"/>
      <c r="F197" s="8"/>
      <c r="G197" s="8"/>
      <c r="H197" s="210"/>
      <c r="I197" s="160"/>
      <c r="J197" s="160"/>
      <c r="K197" s="8"/>
      <c r="L197" s="8"/>
      <c r="M197" s="8"/>
      <c r="N197" s="157"/>
      <c r="AA197" s="160"/>
      <c r="AB197" s="1115"/>
      <c r="AC197" s="160"/>
      <c r="AD197" s="1115"/>
      <c r="AE197" s="160"/>
      <c r="AF197" s="1115"/>
      <c r="AG197" s="160"/>
      <c r="AH197" s="1115"/>
      <c r="AI197" s="157"/>
      <c r="AJ197" s="297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</row>
    <row r="198" spans="1:66">
      <c r="A198" s="128"/>
      <c r="B198" s="160"/>
      <c r="C198" s="178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57"/>
      <c r="AA198" s="157"/>
      <c r="AB198" s="1115"/>
      <c r="AC198" s="209"/>
      <c r="AD198" s="1115"/>
      <c r="AE198" s="150"/>
      <c r="AF198" s="1115"/>
      <c r="AG198" s="157"/>
      <c r="AH198" s="1115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</row>
    <row r="199" spans="1:66">
      <c r="A199" s="128"/>
      <c r="B199" s="160"/>
      <c r="C199" s="178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57"/>
      <c r="AA199" s="157"/>
      <c r="AB199" s="1115"/>
      <c r="AC199" s="209"/>
      <c r="AD199" s="1116"/>
      <c r="AE199" s="150"/>
      <c r="AF199" s="1115"/>
      <c r="AG199" s="157"/>
      <c r="AH199" s="1115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</row>
    <row r="200" spans="1:66">
      <c r="A200" s="128"/>
      <c r="B200" s="160"/>
      <c r="C200" s="178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57"/>
      <c r="AA200" s="164"/>
      <c r="AB200" s="1114"/>
      <c r="AC200" s="160"/>
      <c r="AD200" s="1114"/>
      <c r="AE200" s="160"/>
      <c r="AF200" s="1115"/>
      <c r="AG200" s="160"/>
      <c r="AH200" s="1115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</row>
    <row r="201" spans="1:66">
      <c r="A201" s="128"/>
      <c r="B201" s="160"/>
      <c r="C201" s="178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57"/>
      <c r="AA201" s="289"/>
      <c r="AB201" s="1114"/>
      <c r="AC201" s="160"/>
      <c r="AD201" s="1114"/>
      <c r="AE201" s="160"/>
      <c r="AF201" s="1115"/>
      <c r="AG201" s="160"/>
      <c r="AH201" s="1115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</row>
    <row r="202" spans="1:66">
      <c r="A202" s="128"/>
      <c r="B202" s="160"/>
      <c r="C202" s="178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57"/>
      <c r="AA202" s="164"/>
      <c r="AB202" s="1114"/>
      <c r="AC202" s="160"/>
      <c r="AD202" s="1114"/>
      <c r="AE202" s="160"/>
      <c r="AF202" s="1115"/>
      <c r="AG202" s="160"/>
      <c r="AH202" s="1115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</row>
    <row r="203" spans="1:66">
      <c r="A203" s="160"/>
      <c r="B203" s="160"/>
      <c r="C203" s="178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57"/>
      <c r="AA203" s="164"/>
      <c r="AB203" s="1114"/>
      <c r="AC203" s="160"/>
      <c r="AD203" s="1114"/>
      <c r="AE203" s="160"/>
      <c r="AF203" s="1114"/>
      <c r="AG203" s="160"/>
      <c r="AH203" s="1115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</row>
    <row r="204" spans="1:66">
      <c r="A204" s="128"/>
      <c r="B204" s="160"/>
      <c r="C204" s="178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57"/>
      <c r="AA204" s="295"/>
      <c r="AB204" s="1114"/>
      <c r="AC204" s="160"/>
      <c r="AD204" s="1114"/>
      <c r="AE204" s="291"/>
      <c r="AF204" s="1114"/>
      <c r="AG204" s="160"/>
      <c r="AH204" s="1114"/>
      <c r="AI204" s="160"/>
      <c r="AJ204" s="150"/>
      <c r="AK204" s="150"/>
      <c r="AL204" s="160"/>
      <c r="AM204" s="298"/>
      <c r="AN204" s="150"/>
      <c r="AO204" s="183"/>
      <c r="AP204" s="150"/>
      <c r="AQ204" s="146"/>
      <c r="AR204" s="160"/>
      <c r="AS204" s="183"/>
      <c r="AT204" s="150"/>
      <c r="AU204" s="146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</row>
    <row r="205" spans="1:66">
      <c r="A205" s="128"/>
      <c r="B205" s="160"/>
      <c r="C205" s="178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57"/>
      <c r="AA205" s="289"/>
      <c r="AB205" s="1114"/>
      <c r="AC205" s="160"/>
      <c r="AD205" s="1114"/>
      <c r="AE205" s="160"/>
      <c r="AF205" s="1114"/>
      <c r="AG205" s="160"/>
      <c r="AH205" s="1115"/>
      <c r="AI205" s="160"/>
      <c r="AJ205" s="160"/>
      <c r="AK205" s="160"/>
      <c r="AL205" s="157"/>
      <c r="AM205" s="298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</row>
    <row r="206" spans="1:66">
      <c r="A206" s="128"/>
      <c r="B206" s="160"/>
      <c r="C206" s="178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57"/>
      <c r="AA206" s="289"/>
      <c r="AB206" s="1114"/>
      <c r="AC206" s="160"/>
      <c r="AD206" s="1114"/>
      <c r="AE206" s="160"/>
      <c r="AF206" s="1114"/>
      <c r="AG206" s="160"/>
      <c r="AH206" s="1115"/>
      <c r="AI206" s="150"/>
      <c r="AJ206" s="174"/>
      <c r="AK206" s="300"/>
      <c r="AL206" s="160"/>
      <c r="AM206" s="160"/>
      <c r="AN206" s="150"/>
      <c r="AO206" s="254"/>
      <c r="AP206" s="160"/>
      <c r="AQ206" s="157"/>
      <c r="AR206" s="160"/>
      <c r="AS206" s="150"/>
      <c r="AT206" s="171"/>
      <c r="AU206" s="252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</row>
    <row r="207" spans="1:66">
      <c r="A207" s="128"/>
      <c r="B207" s="160"/>
      <c r="C207" s="178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57"/>
      <c r="P207" s="966"/>
      <c r="Q207" s="1055"/>
      <c r="S207" s="17"/>
      <c r="T207" s="1110"/>
      <c r="U207" s="1111"/>
      <c r="W207" s="5"/>
      <c r="Y207" s="62"/>
      <c r="AA207" s="164"/>
      <c r="AB207" s="1114"/>
      <c r="AC207" s="160"/>
      <c r="AD207" s="1114"/>
      <c r="AE207" s="160"/>
      <c r="AF207" s="1114"/>
      <c r="AG207" s="160"/>
      <c r="AH207" s="1115"/>
      <c r="AI207" s="150"/>
      <c r="AJ207" s="174"/>
      <c r="AK207" s="186"/>
      <c r="AL207" s="160"/>
      <c r="AM207" s="160"/>
      <c r="AN207" s="150"/>
      <c r="AO207" s="286"/>
      <c r="AP207" s="287"/>
      <c r="AQ207" s="283"/>
      <c r="AR207" s="160"/>
      <c r="AS207" s="160"/>
      <c r="AT207" s="160"/>
      <c r="AU207" s="252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</row>
    <row r="208" spans="1:66" ht="12.75" customHeight="1">
      <c r="A208" s="128"/>
      <c r="B208" s="160"/>
      <c r="C208" s="160"/>
      <c r="D208" s="178"/>
      <c r="E208" s="160"/>
      <c r="F208" s="160"/>
      <c r="G208" s="160"/>
      <c r="H208" s="160"/>
      <c r="I208" s="160"/>
      <c r="J208" s="160"/>
      <c r="K208" s="210"/>
      <c r="L208" s="160"/>
      <c r="M208" s="160"/>
      <c r="N208" s="157"/>
      <c r="O208" s="17"/>
      <c r="P208" s="966"/>
      <c r="S208" s="1072"/>
      <c r="U208" s="1055"/>
      <c r="X208" s="1100"/>
      <c r="Y208" s="967"/>
      <c r="AA208" s="150"/>
      <c r="AB208" s="1115"/>
      <c r="AC208" s="160"/>
      <c r="AD208" s="1114"/>
      <c r="AE208" s="160"/>
      <c r="AF208" s="1114"/>
      <c r="AG208" s="160"/>
      <c r="AH208" s="1115"/>
      <c r="AI208" s="150"/>
      <c r="AJ208" s="174"/>
      <c r="AK208" s="186"/>
      <c r="AL208" s="160"/>
      <c r="AM208" s="160"/>
      <c r="AN208" s="160"/>
      <c r="AO208" s="150"/>
      <c r="AP208" s="171"/>
      <c r="AQ208" s="252"/>
      <c r="AR208" s="160"/>
      <c r="AS208" s="160"/>
      <c r="AT208" s="160"/>
      <c r="AU208" s="252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</row>
    <row r="209" spans="1:66" ht="15.6">
      <c r="A209" s="128"/>
      <c r="B209" s="187"/>
      <c r="C209" s="160"/>
      <c r="D209" s="160"/>
      <c r="E209" s="160"/>
      <c r="F209" s="160"/>
      <c r="G209" s="160"/>
      <c r="H209" s="160"/>
      <c r="I209" s="160"/>
      <c r="J209" s="160"/>
      <c r="K209" s="286"/>
      <c r="L209" s="287"/>
      <c r="M209" s="283"/>
      <c r="N209" s="157"/>
      <c r="O209" s="17"/>
      <c r="P209" s="1112"/>
      <c r="Q209" s="1055"/>
      <c r="S209" s="78"/>
      <c r="U209" s="1055"/>
      <c r="X209" s="1100"/>
      <c r="Y209" s="967"/>
      <c r="AA209" s="276"/>
      <c r="AB209" s="1114"/>
      <c r="AC209" s="291"/>
      <c r="AD209" s="1114"/>
      <c r="AE209" s="160"/>
      <c r="AF209" s="150"/>
      <c r="AG209" s="160"/>
      <c r="AH209" s="1115"/>
      <c r="AI209" s="150"/>
      <c r="AJ209" s="174"/>
      <c r="AK209" s="186"/>
      <c r="AL209" s="160"/>
      <c r="AM209" s="160"/>
      <c r="AN209" s="160"/>
      <c r="AO209" s="150"/>
      <c r="AP209" s="171"/>
      <c r="AQ209" s="252"/>
      <c r="AR209" s="160"/>
      <c r="AS209" s="160"/>
      <c r="AT209" s="160"/>
      <c r="AU209" s="252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</row>
    <row r="210" spans="1:66">
      <c r="A210" s="128"/>
      <c r="B210" s="160"/>
      <c r="C210" s="178"/>
      <c r="D210" s="160"/>
      <c r="E210" s="160"/>
      <c r="F210" s="160"/>
      <c r="G210" s="160"/>
      <c r="H210" s="160"/>
      <c r="I210" s="160"/>
      <c r="J210" s="160"/>
      <c r="K210" s="150"/>
      <c r="L210" s="146"/>
      <c r="M210" s="262"/>
      <c r="N210" s="157"/>
      <c r="P210" s="1112"/>
      <c r="Q210" s="1055"/>
      <c r="S210" s="78"/>
      <c r="U210" s="1056"/>
      <c r="X210" s="1101"/>
      <c r="Y210" s="967"/>
      <c r="AA210" s="150"/>
      <c r="AB210" s="1114"/>
      <c r="AC210" s="160"/>
      <c r="AD210" s="1114"/>
      <c r="AE210" s="160"/>
      <c r="AF210" s="150"/>
      <c r="AG210" s="160"/>
      <c r="AH210" s="1115"/>
      <c r="AI210" s="150"/>
      <c r="AJ210" s="146"/>
      <c r="AK210" s="186"/>
      <c r="AL210" s="160"/>
      <c r="AM210" s="160"/>
      <c r="AN210" s="160"/>
      <c r="AO210" s="150"/>
      <c r="AP210" s="171"/>
      <c r="AQ210" s="252"/>
      <c r="AR210" s="160"/>
      <c r="AS210" s="160"/>
      <c r="AT210" s="160"/>
      <c r="AU210" s="186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</row>
    <row r="211" spans="1:66" ht="14.25" customHeight="1">
      <c r="A211" s="128"/>
      <c r="B211" s="160"/>
      <c r="C211" s="178"/>
      <c r="D211" s="160"/>
      <c r="E211" s="160"/>
      <c r="F211" s="160"/>
      <c r="G211" s="160"/>
      <c r="H211" s="160"/>
      <c r="I211" s="160"/>
      <c r="J211" s="160"/>
      <c r="K211" s="150"/>
      <c r="L211" s="146"/>
      <c r="M211" s="262"/>
      <c r="N211" s="157"/>
      <c r="AA211" s="150"/>
      <c r="AB211" s="1114"/>
      <c r="AC211" s="160"/>
      <c r="AD211" s="1114"/>
      <c r="AE211" s="160"/>
      <c r="AF211" s="213"/>
      <c r="AG211" s="160"/>
      <c r="AH211" s="1115"/>
      <c r="AI211" s="164"/>
      <c r="AJ211" s="166"/>
      <c r="AK211" s="186"/>
      <c r="AL211" s="160"/>
      <c r="AM211" s="160"/>
      <c r="AN211" s="160"/>
      <c r="AO211" s="150"/>
      <c r="AP211" s="171"/>
      <c r="AQ211" s="252"/>
      <c r="AR211" s="160"/>
      <c r="AS211" s="150"/>
      <c r="AT211" s="171"/>
      <c r="AU211" s="252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</row>
    <row r="212" spans="1:66" ht="13.5" customHeight="1">
      <c r="A212" s="128"/>
      <c r="B212" s="160"/>
      <c r="C212" s="178"/>
      <c r="D212" s="160"/>
      <c r="E212" s="160"/>
      <c r="F212" s="160"/>
      <c r="G212" s="160"/>
      <c r="H212" s="160"/>
      <c r="I212" s="160"/>
      <c r="J212" s="160"/>
      <c r="K212" s="150"/>
      <c r="L212" s="146"/>
      <c r="M212" s="262"/>
      <c r="N212" s="157"/>
      <c r="AA212" s="157"/>
      <c r="AB212" s="1114"/>
      <c r="AC212" s="288"/>
      <c r="AD212" s="1114"/>
      <c r="AE212" s="160"/>
      <c r="AF212" s="160"/>
      <c r="AG212" s="160"/>
      <c r="AH212" s="1115"/>
      <c r="AI212" s="164"/>
      <c r="AJ212" s="165"/>
      <c r="AK212" s="186"/>
      <c r="AL212" s="160"/>
      <c r="AM212" s="160"/>
      <c r="AN212" s="160"/>
      <c r="AO212" s="150"/>
      <c r="AP212" s="171"/>
      <c r="AQ212" s="252"/>
      <c r="AR212" s="160"/>
      <c r="AS212" s="150"/>
      <c r="AT212" s="174"/>
      <c r="AU212" s="255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</row>
    <row r="213" spans="1:66" ht="14.25" customHeight="1">
      <c r="A213" s="128"/>
      <c r="B213" s="160"/>
      <c r="C213" s="178"/>
      <c r="D213" s="160"/>
      <c r="E213" s="160"/>
      <c r="F213" s="160"/>
      <c r="G213" s="160"/>
      <c r="H213" s="160"/>
      <c r="I213" s="160"/>
      <c r="J213" s="160"/>
      <c r="K213" s="150"/>
      <c r="L213" s="159"/>
      <c r="M213" s="222"/>
      <c r="N213" s="157"/>
      <c r="AA213" s="150"/>
      <c r="AB213" s="1115"/>
      <c r="AC213" s="160"/>
      <c r="AD213" s="1114"/>
      <c r="AE213" s="157"/>
      <c r="AF213" s="150"/>
      <c r="AG213" s="160"/>
      <c r="AH213" s="1115"/>
      <c r="AI213" s="150"/>
      <c r="AJ213" s="171"/>
      <c r="AK213" s="186"/>
      <c r="AL213" s="160"/>
      <c r="AM213" s="160"/>
      <c r="AN213" s="160"/>
      <c r="AO213" s="150"/>
      <c r="AP213" s="174"/>
      <c r="AQ213" s="255"/>
      <c r="AR213" s="160"/>
      <c r="AS213" s="160"/>
      <c r="AT213" s="160"/>
      <c r="AU213" s="252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</row>
    <row r="214" spans="1:66" ht="14.25" customHeight="1">
      <c r="A214" s="128"/>
      <c r="B214" s="160"/>
      <c r="C214" s="17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61"/>
      <c r="AA214" s="291"/>
      <c r="AB214" s="1115"/>
      <c r="AC214" s="160"/>
      <c r="AD214" s="1114"/>
      <c r="AE214" s="150"/>
      <c r="AF214" s="160"/>
      <c r="AG214" s="160"/>
      <c r="AH214" s="1115"/>
      <c r="AI214" s="150"/>
      <c r="AJ214" s="171"/>
      <c r="AK214" s="186"/>
      <c r="AL214" s="160"/>
      <c r="AM214" s="160"/>
      <c r="AN214" s="160"/>
      <c r="AO214" s="150"/>
      <c r="AP214" s="171"/>
      <c r="AQ214" s="252"/>
      <c r="AR214" s="160"/>
      <c r="AS214" s="157"/>
      <c r="AT214" s="159"/>
      <c r="AU214" s="222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</row>
    <row r="215" spans="1:66">
      <c r="A215" s="128"/>
      <c r="B215" s="160"/>
      <c r="C215" s="17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61"/>
      <c r="AA215" s="160"/>
      <c r="AB215" s="1115"/>
      <c r="AC215" s="160"/>
      <c r="AD215" s="1115"/>
      <c r="AE215" s="160"/>
      <c r="AF215" s="160"/>
      <c r="AG215" s="160"/>
      <c r="AH215" s="1115"/>
      <c r="AI215" s="150"/>
      <c r="AJ215" s="146"/>
      <c r="AK215" s="186"/>
      <c r="AL215" s="160"/>
      <c r="AM215" s="160"/>
      <c r="AN215" s="160"/>
      <c r="AO215" s="170"/>
      <c r="AP215" s="174"/>
      <c r="AQ215" s="255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</row>
    <row r="216" spans="1:66">
      <c r="A216" s="128"/>
      <c r="B216" s="160"/>
      <c r="C216" s="17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61"/>
      <c r="AA216" s="160"/>
      <c r="AB216" s="1115"/>
      <c r="AC216" s="160"/>
      <c r="AD216" s="1115"/>
      <c r="AE216" s="160"/>
      <c r="AF216" s="160"/>
      <c r="AG216" s="160"/>
      <c r="AH216" s="1115"/>
      <c r="AI216" s="170"/>
      <c r="AJ216" s="174"/>
      <c r="AK216" s="186"/>
      <c r="AL216" s="160"/>
      <c r="AM216" s="160"/>
      <c r="AN216" s="160"/>
      <c r="AO216" s="150"/>
      <c r="AP216" s="174"/>
      <c r="AQ216" s="255"/>
      <c r="AR216" s="160"/>
      <c r="AS216" s="150"/>
      <c r="AT216" s="171"/>
      <c r="AU216" s="252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</row>
    <row r="217" spans="1:66" ht="12" customHeight="1">
      <c r="A217" s="128"/>
      <c r="B217" s="160"/>
      <c r="C217" s="17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61"/>
      <c r="AA217" s="160"/>
      <c r="AB217" s="1115"/>
      <c r="AC217" s="160"/>
      <c r="AD217" s="1115"/>
      <c r="AE217" s="160"/>
      <c r="AF217" s="160"/>
      <c r="AG217" s="160"/>
      <c r="AH217" s="1115"/>
      <c r="AI217" s="170"/>
      <c r="AJ217" s="174"/>
      <c r="AK217" s="186"/>
      <c r="AL217" s="160"/>
      <c r="AM217" s="160"/>
      <c r="AN217" s="160"/>
      <c r="AO217" s="164"/>
      <c r="AP217" s="166"/>
      <c r="AQ217" s="263"/>
      <c r="AR217" s="160"/>
      <c r="AS217" s="150"/>
      <c r="AT217" s="171"/>
      <c r="AU217" s="252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</row>
    <row r="218" spans="1:66" ht="14.25" customHeight="1">
      <c r="A218" s="128"/>
      <c r="B218" s="160"/>
      <c r="C218" s="178"/>
      <c r="D218" s="8"/>
      <c r="E218" s="8"/>
      <c r="F218" s="8"/>
      <c r="G218" s="8"/>
      <c r="H218" s="160"/>
      <c r="I218" s="8"/>
      <c r="J218" s="150"/>
      <c r="K218" s="8"/>
      <c r="L218" s="8"/>
      <c r="M218" s="8"/>
      <c r="N218" s="61"/>
      <c r="AA218" s="160"/>
      <c r="AB218" s="1115"/>
      <c r="AC218" s="160"/>
      <c r="AD218" s="1115"/>
      <c r="AE218" s="160"/>
      <c r="AF218" s="160"/>
      <c r="AG218" s="160"/>
      <c r="AH218" s="1115"/>
      <c r="AI218" s="170"/>
      <c r="AJ218" s="174"/>
      <c r="AK218" s="186"/>
      <c r="AL218" s="160"/>
      <c r="AM218" s="160"/>
      <c r="AN218" s="160"/>
      <c r="AO218" s="164"/>
      <c r="AP218" s="165"/>
      <c r="AQ218" s="296"/>
      <c r="AR218" s="160"/>
      <c r="AS218" s="15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</row>
    <row r="219" spans="1:66" ht="14.25" customHeight="1">
      <c r="A219" s="128"/>
      <c r="B219" s="160"/>
      <c r="C219" s="17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61"/>
      <c r="AA219" s="160"/>
      <c r="AB219" s="1115"/>
      <c r="AC219" s="160"/>
      <c r="AD219" s="1115"/>
      <c r="AE219" s="160"/>
      <c r="AF219" s="160"/>
      <c r="AG219" s="160"/>
      <c r="AH219" s="1115"/>
      <c r="AI219" s="150"/>
      <c r="AJ219" s="297"/>
      <c r="AK219" s="186"/>
      <c r="AL219" s="160"/>
      <c r="AM219" s="160"/>
      <c r="AN219" s="160"/>
      <c r="AO219" s="150"/>
      <c r="AP219" s="171"/>
      <c r="AQ219" s="252"/>
      <c r="AR219" s="160"/>
      <c r="AS219" s="164"/>
      <c r="AT219" s="166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</row>
    <row r="220" spans="1:66" ht="15.6">
      <c r="A220" s="128"/>
      <c r="B220" s="160"/>
      <c r="C220" s="17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61"/>
      <c r="AA220" s="160"/>
      <c r="AB220" s="1115"/>
      <c r="AC220" s="160"/>
      <c r="AD220" s="1115"/>
      <c r="AE220" s="160"/>
      <c r="AF220" s="160"/>
      <c r="AG220" s="160"/>
      <c r="AH220" s="1115"/>
      <c r="AI220" s="150"/>
      <c r="AJ220" s="297"/>
      <c r="AK220" s="186"/>
      <c r="AL220" s="160"/>
      <c r="AM220" s="160"/>
      <c r="AN220" s="160"/>
      <c r="AO220" s="160"/>
      <c r="AP220" s="160"/>
      <c r="AQ220" s="150"/>
      <c r="AR220" s="160"/>
      <c r="AS220" s="164"/>
      <c r="AT220" s="165"/>
      <c r="AU220" s="255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</row>
    <row r="221" spans="1:66" ht="15.6">
      <c r="A221" s="128"/>
      <c r="B221" s="183"/>
      <c r="C221" s="150"/>
      <c r="D221" s="146"/>
      <c r="E221" s="8"/>
      <c r="F221" s="8"/>
      <c r="G221" s="8"/>
      <c r="H221" s="8"/>
      <c r="I221" s="8"/>
      <c r="J221" s="8"/>
      <c r="K221" s="8"/>
      <c r="L221" s="8"/>
      <c r="M221" s="8"/>
      <c r="N221" s="61"/>
      <c r="AA221" s="160"/>
      <c r="AB221" s="1115"/>
      <c r="AC221" s="160"/>
      <c r="AD221" s="1115"/>
      <c r="AE221" s="160"/>
      <c r="AF221" s="160"/>
      <c r="AG221" s="160"/>
      <c r="AH221" s="1115"/>
      <c r="AI221" s="150"/>
      <c r="AJ221" s="297"/>
      <c r="AK221" s="160"/>
      <c r="AL221" s="160"/>
      <c r="AM221" s="160"/>
      <c r="AN221" s="160"/>
      <c r="AO221" s="160"/>
      <c r="AP221" s="160"/>
      <c r="AQ221" s="160"/>
      <c r="AR221" s="160"/>
      <c r="AS221" s="150"/>
      <c r="AT221" s="174"/>
      <c r="AU221" s="255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</row>
    <row r="222" spans="1:66" ht="15.6">
      <c r="A222" s="128"/>
      <c r="B222" s="160"/>
      <c r="C222" s="17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61"/>
      <c r="AA222" s="160"/>
      <c r="AB222" s="1115"/>
      <c r="AC222" s="160"/>
      <c r="AD222" s="160"/>
      <c r="AE222" s="160"/>
      <c r="AF222" s="160"/>
      <c r="AG222" s="160"/>
      <c r="AH222" s="1115"/>
      <c r="AI222" s="150"/>
      <c r="AJ222" s="297"/>
      <c r="AK222" s="160"/>
      <c r="AL222" s="160"/>
      <c r="AM222" s="160"/>
      <c r="AN222" s="160"/>
      <c r="AO222" s="160"/>
      <c r="AP222" s="160"/>
      <c r="AQ222" s="160"/>
      <c r="AR222" s="160"/>
      <c r="AS222" s="15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</row>
    <row r="223" spans="1:66" ht="15.6">
      <c r="A223" s="128"/>
      <c r="B223" s="160"/>
      <c r="C223" s="178"/>
      <c r="D223" s="160"/>
      <c r="E223" s="8"/>
      <c r="F223" s="8"/>
      <c r="G223" s="8"/>
      <c r="H223" s="8"/>
      <c r="I223" s="8"/>
      <c r="J223" s="8"/>
      <c r="K223" s="8"/>
      <c r="L223" s="8"/>
      <c r="M223" s="8"/>
      <c r="N223" s="61"/>
      <c r="AA223" s="160"/>
      <c r="AB223" s="1115"/>
      <c r="AC223" s="160"/>
      <c r="AD223" s="160"/>
      <c r="AE223" s="160"/>
      <c r="AF223" s="160"/>
      <c r="AG223" s="160"/>
      <c r="AH223" s="1115"/>
      <c r="AI223" s="150"/>
      <c r="AJ223" s="297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</row>
    <row r="224" spans="1:66">
      <c r="A224" s="128"/>
      <c r="B224" s="160"/>
      <c r="C224" s="178"/>
      <c r="D224" s="160"/>
      <c r="E224" s="8"/>
      <c r="F224" s="8"/>
      <c r="G224" s="8"/>
      <c r="H224" s="8"/>
      <c r="I224" s="160"/>
      <c r="J224" s="160"/>
      <c r="K224" s="8"/>
      <c r="L224" s="8"/>
      <c r="M224" s="8"/>
      <c r="N224" s="61"/>
      <c r="AA224" s="160"/>
      <c r="AB224" s="1115"/>
      <c r="AC224" s="160"/>
      <c r="AD224" s="160"/>
      <c r="AE224" s="160"/>
      <c r="AF224" s="160"/>
      <c r="AG224" s="160"/>
      <c r="AH224" s="1115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</row>
    <row r="225" spans="1:66">
      <c r="A225" s="128"/>
      <c r="B225" s="160"/>
      <c r="C225" s="178"/>
      <c r="D225" s="160"/>
      <c r="E225" s="8"/>
      <c r="F225" s="8"/>
      <c r="G225" s="8"/>
      <c r="H225" s="8"/>
      <c r="I225" s="160"/>
      <c r="J225" s="160"/>
      <c r="K225" s="8"/>
      <c r="L225" s="8"/>
      <c r="M225" s="8"/>
      <c r="N225" s="61"/>
      <c r="AA225" s="160"/>
      <c r="AB225" s="1115"/>
      <c r="AC225" s="160"/>
      <c r="AD225" s="160"/>
      <c r="AE225" s="160"/>
      <c r="AF225" s="160"/>
      <c r="AG225" s="160"/>
      <c r="AH225" s="1115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</row>
    <row r="226" spans="1:66">
      <c r="A226" s="128"/>
      <c r="B226" s="160"/>
      <c r="C226" s="178"/>
      <c r="D226" s="160"/>
      <c r="E226" s="8"/>
      <c r="F226" s="8"/>
      <c r="G226" s="8"/>
      <c r="H226" s="8"/>
      <c r="I226" s="160"/>
      <c r="J226" s="160"/>
      <c r="K226" s="8"/>
      <c r="L226" s="8"/>
      <c r="M226" s="8"/>
      <c r="N226" s="61"/>
      <c r="AA226" s="160"/>
      <c r="AB226" s="1115"/>
      <c r="AC226" s="160"/>
      <c r="AD226" s="160"/>
      <c r="AE226" s="160"/>
      <c r="AF226" s="160"/>
      <c r="AG226" s="160"/>
      <c r="AH226" s="1115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</row>
    <row r="227" spans="1:66">
      <c r="A227" s="128"/>
      <c r="B227" s="160"/>
      <c r="C227" s="178"/>
      <c r="D227" s="160"/>
      <c r="E227" s="8"/>
      <c r="F227" s="8"/>
      <c r="G227" s="8"/>
      <c r="H227" s="8"/>
      <c r="I227" s="160"/>
      <c r="J227" s="160"/>
      <c r="K227" s="8"/>
      <c r="L227" s="8"/>
      <c r="M227" s="8"/>
      <c r="N227" s="61"/>
      <c r="AA227" s="160"/>
      <c r="AB227" s="1115"/>
      <c r="AC227" s="160"/>
      <c r="AD227" s="160"/>
      <c r="AE227" s="160"/>
      <c r="AF227" s="160"/>
      <c r="AG227" s="160"/>
      <c r="AH227" s="1115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</row>
    <row r="228" spans="1:66">
      <c r="A228" s="128"/>
      <c r="B228" s="160"/>
      <c r="C228" s="178"/>
      <c r="D228" s="160"/>
      <c r="E228" s="8"/>
      <c r="F228" s="8"/>
      <c r="G228" s="8"/>
      <c r="H228" s="8"/>
      <c r="I228" s="160"/>
      <c r="J228" s="160"/>
      <c r="K228" s="8"/>
      <c r="L228" s="8"/>
      <c r="M228" s="8"/>
      <c r="N228" s="61"/>
      <c r="AA228" s="160"/>
      <c r="AB228" s="1115"/>
      <c r="AC228" s="160"/>
      <c r="AD228" s="160"/>
      <c r="AE228" s="160"/>
      <c r="AF228" s="160"/>
      <c r="AG228" s="160"/>
      <c r="AH228" s="1115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</row>
    <row r="229" spans="1:66">
      <c r="A229" s="128"/>
      <c r="B229" s="160"/>
      <c r="C229" s="178"/>
      <c r="D229" s="160"/>
      <c r="E229" s="160"/>
      <c r="F229" s="160"/>
      <c r="G229" s="8"/>
      <c r="H229" s="8"/>
      <c r="I229" s="160"/>
      <c r="J229" s="160"/>
      <c r="K229" s="8"/>
      <c r="L229" s="8"/>
      <c r="M229" s="8"/>
      <c r="N229" s="61"/>
      <c r="AA229" s="160"/>
      <c r="AB229" s="1115"/>
      <c r="AC229" s="160"/>
      <c r="AD229" s="160"/>
      <c r="AE229" s="160"/>
      <c r="AF229" s="160"/>
      <c r="AG229" s="160"/>
      <c r="AH229" s="1115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</row>
    <row r="230" spans="1:66">
      <c r="A230" s="128"/>
      <c r="B230" s="160"/>
      <c r="C230" s="178"/>
      <c r="D230" s="160"/>
      <c r="E230" s="160"/>
      <c r="F230" s="160"/>
      <c r="G230" s="8"/>
      <c r="H230" s="8"/>
      <c r="I230" s="160"/>
      <c r="J230" s="160"/>
      <c r="K230" s="8"/>
      <c r="L230" s="8"/>
      <c r="M230" s="8"/>
      <c r="N230" s="61"/>
      <c r="AA230" s="160"/>
      <c r="AB230" s="1115"/>
      <c r="AC230" s="160"/>
      <c r="AD230" s="160"/>
      <c r="AE230" s="160"/>
      <c r="AF230" s="160"/>
      <c r="AG230" s="160"/>
      <c r="AH230" s="1114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</row>
    <row r="231" spans="1:66">
      <c r="A231" s="128"/>
      <c r="B231" s="160"/>
      <c r="C231" s="178"/>
      <c r="D231" s="160"/>
      <c r="E231" s="160"/>
      <c r="F231" s="160"/>
      <c r="G231" s="8"/>
      <c r="H231" s="8"/>
      <c r="I231" s="160"/>
      <c r="J231" s="160"/>
      <c r="K231" s="8"/>
      <c r="L231" s="8"/>
      <c r="M231" s="8"/>
      <c r="N231" s="61"/>
      <c r="AA231" s="160"/>
      <c r="AB231" s="1115"/>
      <c r="AC231" s="160"/>
      <c r="AD231" s="160"/>
      <c r="AE231" s="160"/>
      <c r="AF231" s="160"/>
      <c r="AG231" s="160"/>
      <c r="AH231" s="1115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</row>
    <row r="232" spans="1:66">
      <c r="A232" s="128"/>
      <c r="B232" s="160"/>
      <c r="C232" s="178"/>
      <c r="D232" s="160"/>
      <c r="E232" s="160"/>
      <c r="F232" s="160"/>
      <c r="G232" s="160"/>
      <c r="H232" s="160"/>
      <c r="I232" s="160"/>
      <c r="J232" s="160"/>
      <c r="K232" s="8"/>
      <c r="L232" s="8"/>
      <c r="M232" s="8"/>
      <c r="N232" s="61"/>
      <c r="AA232" s="160"/>
      <c r="AB232" s="1115"/>
      <c r="AC232" s="160"/>
      <c r="AD232" s="160"/>
      <c r="AE232" s="160"/>
      <c r="AF232" s="160"/>
      <c r="AG232" s="160"/>
      <c r="AH232" s="1115"/>
      <c r="AI232" s="146"/>
      <c r="AJ232" s="236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</row>
    <row r="233" spans="1:66">
      <c r="A233" s="128"/>
      <c r="B233" s="160"/>
      <c r="C233" s="178"/>
      <c r="D233" s="160"/>
      <c r="E233" s="160"/>
      <c r="F233" s="160"/>
      <c r="G233" s="160"/>
      <c r="H233" s="160"/>
      <c r="I233" s="160"/>
      <c r="J233" s="160"/>
      <c r="K233" s="8"/>
      <c r="L233" s="8"/>
      <c r="M233" s="8"/>
      <c r="N233" s="61"/>
      <c r="AA233" s="160"/>
      <c r="AB233" s="1115"/>
      <c r="AC233" s="160"/>
      <c r="AD233" s="160"/>
      <c r="AE233" s="160"/>
      <c r="AF233" s="160"/>
      <c r="AG233" s="160"/>
      <c r="AH233" s="1115"/>
      <c r="AI233" s="146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</row>
    <row r="234" spans="1:66">
      <c r="A234" s="128"/>
      <c r="B234" s="160"/>
      <c r="C234" s="178"/>
      <c r="D234" s="160"/>
      <c r="E234" s="160"/>
      <c r="F234" s="160"/>
      <c r="G234" s="160"/>
      <c r="H234" s="160"/>
      <c r="I234" s="160"/>
      <c r="J234" s="160"/>
      <c r="K234" s="160"/>
      <c r="L234" s="8"/>
      <c r="M234" s="8"/>
      <c r="N234" s="61"/>
      <c r="AA234" s="160"/>
      <c r="AB234" s="1115"/>
      <c r="AC234" s="160"/>
      <c r="AD234" s="160"/>
      <c r="AE234" s="160"/>
      <c r="AF234" s="160"/>
      <c r="AG234" s="160"/>
      <c r="AH234" s="1115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</row>
    <row r="235" spans="1:66">
      <c r="A235" s="128"/>
      <c r="B235" s="160"/>
      <c r="C235" s="178"/>
      <c r="D235" s="160"/>
      <c r="E235" s="160"/>
      <c r="F235" s="160"/>
      <c r="G235" s="160"/>
      <c r="H235" s="160"/>
      <c r="I235" s="160"/>
      <c r="J235" s="160"/>
      <c r="K235" s="160"/>
      <c r="L235" s="8"/>
      <c r="M235" s="8"/>
      <c r="N235" s="61"/>
      <c r="AA235" s="160"/>
      <c r="AB235" s="1115"/>
      <c r="AC235" s="160"/>
      <c r="AD235" s="160"/>
      <c r="AE235" s="160"/>
      <c r="AF235" s="160"/>
      <c r="AG235" s="160"/>
      <c r="AH235" s="1114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</row>
    <row r="236" spans="1:66">
      <c r="A236" s="128"/>
      <c r="B236" s="160"/>
      <c r="C236" s="178"/>
      <c r="D236" s="160"/>
      <c r="E236" s="160"/>
      <c r="F236" s="160"/>
      <c r="G236" s="160"/>
      <c r="H236" s="160"/>
      <c r="I236" s="160"/>
      <c r="J236" s="160"/>
      <c r="K236" s="160"/>
      <c r="L236" s="8"/>
      <c r="M236" s="8"/>
      <c r="N236" s="61"/>
      <c r="AA236" s="160"/>
      <c r="AB236" s="1115"/>
      <c r="AC236" s="160"/>
      <c r="AD236" s="160"/>
      <c r="AE236" s="160"/>
      <c r="AF236" s="160"/>
      <c r="AG236" s="160"/>
      <c r="AH236" s="1115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</row>
    <row r="237" spans="1:66">
      <c r="A237" s="128"/>
      <c r="B237" s="160"/>
      <c r="C237" s="178"/>
      <c r="D237" s="160"/>
      <c r="E237" s="160"/>
      <c r="F237" s="160"/>
      <c r="G237" s="160"/>
      <c r="H237" s="160"/>
      <c r="I237" s="160"/>
      <c r="J237" s="160"/>
      <c r="K237" s="160"/>
      <c r="L237" s="8"/>
      <c r="M237" s="8"/>
      <c r="N237" s="61"/>
      <c r="AA237" s="160"/>
      <c r="AB237" s="1115"/>
      <c r="AC237" s="160"/>
      <c r="AD237" s="160"/>
      <c r="AE237" s="160"/>
      <c r="AF237" s="160"/>
      <c r="AG237" s="160"/>
      <c r="AH237" s="1115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</row>
    <row r="238" spans="1:66">
      <c r="A238" s="128"/>
      <c r="B238" s="160"/>
      <c r="C238" s="178"/>
      <c r="D238" s="160"/>
      <c r="E238" s="160"/>
      <c r="F238" s="160"/>
      <c r="G238" s="160"/>
      <c r="H238" s="160"/>
      <c r="I238" s="160"/>
      <c r="J238" s="160"/>
      <c r="K238" s="160"/>
      <c r="L238" s="8"/>
      <c r="M238" s="8"/>
      <c r="N238" s="61"/>
      <c r="AA238" s="160"/>
      <c r="AB238" s="1115"/>
      <c r="AC238" s="160"/>
      <c r="AD238" s="160"/>
      <c r="AE238" s="160"/>
      <c r="AF238" s="160"/>
      <c r="AG238" s="160"/>
      <c r="AH238" s="1115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</row>
    <row r="239" spans="1:66">
      <c r="A239" s="128"/>
      <c r="B239" s="160"/>
      <c r="C239" s="178"/>
      <c r="D239" s="160"/>
      <c r="E239" s="160"/>
      <c r="F239" s="160"/>
      <c r="G239" s="160"/>
      <c r="H239" s="160"/>
      <c r="I239" s="160"/>
      <c r="J239" s="160"/>
      <c r="K239" s="160"/>
      <c r="L239" s="8"/>
      <c r="M239" s="8"/>
      <c r="N239" s="61"/>
      <c r="AA239" s="160"/>
      <c r="AB239" s="1115"/>
      <c r="AC239" s="160"/>
      <c r="AD239" s="160"/>
      <c r="AE239" s="160"/>
      <c r="AF239" s="160"/>
      <c r="AG239" s="160"/>
      <c r="AH239" s="1115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</row>
    <row r="240" spans="1:66">
      <c r="A240" s="128"/>
      <c r="B240" s="160"/>
      <c r="C240" s="178"/>
      <c r="D240" s="160"/>
      <c r="E240" s="160"/>
      <c r="F240" s="160"/>
      <c r="G240" s="160"/>
      <c r="H240" s="160"/>
      <c r="I240" s="160"/>
      <c r="J240" s="160"/>
      <c r="K240" s="160"/>
      <c r="L240" s="8"/>
      <c r="M240" s="8"/>
      <c r="N240" s="61"/>
      <c r="AA240" s="160"/>
      <c r="AB240" s="1115"/>
      <c r="AC240" s="160"/>
      <c r="AD240" s="160"/>
      <c r="AE240" s="160"/>
      <c r="AF240" s="160"/>
      <c r="AG240" s="160"/>
      <c r="AH240" s="1115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</row>
    <row r="241" spans="1:66">
      <c r="A241" s="128"/>
      <c r="B241" s="160"/>
      <c r="C241" s="178"/>
      <c r="D241" s="160"/>
      <c r="E241" s="160"/>
      <c r="F241" s="160"/>
      <c r="G241" s="160"/>
      <c r="H241" s="160"/>
      <c r="I241" s="160"/>
      <c r="J241" s="160"/>
      <c r="K241" s="160"/>
      <c r="L241" s="8"/>
      <c r="M241" s="8"/>
      <c r="N241" s="61"/>
      <c r="AA241" s="160"/>
      <c r="AB241" s="1115"/>
      <c r="AC241" s="160"/>
      <c r="AD241" s="160"/>
      <c r="AE241" s="160"/>
      <c r="AF241" s="160"/>
      <c r="AG241" s="160"/>
      <c r="AH241" s="1115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</row>
    <row r="242" spans="1:66">
      <c r="A242" s="128"/>
      <c r="B242" s="160"/>
      <c r="C242" s="178"/>
      <c r="D242" s="160"/>
      <c r="E242" s="160"/>
      <c r="F242" s="160"/>
      <c r="G242" s="160"/>
      <c r="H242" s="160"/>
      <c r="I242" s="160"/>
      <c r="J242" s="160"/>
      <c r="K242" s="160"/>
      <c r="L242" s="8"/>
      <c r="M242" s="8"/>
      <c r="N242" s="61"/>
      <c r="AA242" s="160"/>
      <c r="AB242" s="1115"/>
      <c r="AC242" s="160"/>
      <c r="AD242" s="160"/>
      <c r="AE242" s="160"/>
      <c r="AF242" s="160"/>
      <c r="AG242" s="160"/>
      <c r="AH242" s="1114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</row>
    <row r="243" spans="1:66">
      <c r="A243" s="128"/>
      <c r="B243" s="160"/>
      <c r="C243" s="178"/>
      <c r="D243" s="160"/>
      <c r="E243" s="160"/>
      <c r="F243" s="160"/>
      <c r="G243" s="160"/>
      <c r="H243" s="160"/>
      <c r="I243" s="160"/>
      <c r="J243" s="160"/>
      <c r="K243" s="160"/>
      <c r="L243" s="8"/>
      <c r="M243" s="8"/>
      <c r="N243" s="61"/>
      <c r="AA243" s="160"/>
      <c r="AB243" s="1115"/>
      <c r="AC243" s="160"/>
      <c r="AD243" s="160"/>
      <c r="AE243" s="160"/>
      <c r="AF243" s="160"/>
      <c r="AG243" s="160"/>
      <c r="AH243" s="1115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</row>
    <row r="244" spans="1:66">
      <c r="A244" s="128"/>
      <c r="B244" s="160"/>
      <c r="C244" s="178"/>
      <c r="D244" s="160"/>
      <c r="E244" s="160"/>
      <c r="F244" s="160"/>
      <c r="G244" s="160"/>
      <c r="H244" s="160"/>
      <c r="I244" s="160"/>
      <c r="J244" s="160"/>
      <c r="K244" s="160"/>
      <c r="L244" s="8"/>
      <c r="M244" s="8"/>
      <c r="N244" s="61"/>
      <c r="AA244" s="160"/>
      <c r="AB244" s="1115"/>
      <c r="AC244" s="160"/>
      <c r="AD244" s="160"/>
      <c r="AE244" s="160"/>
      <c r="AF244" s="160"/>
      <c r="AG244" s="160"/>
      <c r="AH244" s="1114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</row>
    <row r="245" spans="1:66">
      <c r="A245" s="128"/>
      <c r="B245" s="160"/>
      <c r="C245" s="178"/>
      <c r="D245" s="160"/>
      <c r="E245" s="160"/>
      <c r="F245" s="160"/>
      <c r="G245" s="160"/>
      <c r="H245" s="160"/>
      <c r="I245" s="160"/>
      <c r="J245" s="160"/>
      <c r="K245" s="160"/>
      <c r="L245" s="8"/>
      <c r="M245" s="8"/>
      <c r="N245" s="61"/>
      <c r="AA245" s="160"/>
      <c r="AB245" s="1115"/>
      <c r="AC245" s="160"/>
      <c r="AD245" s="160"/>
      <c r="AE245" s="160"/>
      <c r="AF245" s="160"/>
      <c r="AG245" s="160"/>
      <c r="AH245" s="1115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  <c r="BL245" s="160"/>
      <c r="BM245" s="160"/>
      <c r="BN245" s="160"/>
    </row>
    <row r="246" spans="1:66">
      <c r="A246" s="128"/>
      <c r="B246" s="160"/>
      <c r="C246" s="178"/>
      <c r="D246" s="160"/>
      <c r="E246" s="160"/>
      <c r="F246" s="160"/>
      <c r="G246" s="160"/>
      <c r="H246" s="160"/>
      <c r="I246" s="160"/>
      <c r="J246" s="160"/>
      <c r="K246" s="160"/>
      <c r="L246" s="8"/>
      <c r="M246" s="8"/>
      <c r="N246" s="61"/>
      <c r="AA246" s="160"/>
      <c r="AB246" s="1115"/>
      <c r="AC246" s="160"/>
      <c r="AD246" s="160"/>
      <c r="AE246" s="160"/>
      <c r="AF246" s="160"/>
      <c r="AG246" s="160"/>
      <c r="AH246" s="1115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  <c r="BL246" s="160"/>
      <c r="BM246" s="160"/>
      <c r="BN246" s="160"/>
    </row>
    <row r="247" spans="1:66">
      <c r="A247" s="128"/>
      <c r="B247" s="160"/>
      <c r="C247" s="178"/>
      <c r="D247" s="160"/>
      <c r="E247" s="160"/>
      <c r="F247" s="160"/>
      <c r="G247" s="160"/>
      <c r="H247" s="160"/>
      <c r="I247" s="160"/>
      <c r="J247" s="160"/>
      <c r="K247" s="160"/>
      <c r="L247" s="8"/>
      <c r="M247" s="8"/>
      <c r="N247" s="61"/>
      <c r="AA247" s="160"/>
      <c r="AB247" s="1115"/>
      <c r="AC247" s="160"/>
      <c r="AD247" s="160"/>
      <c r="AE247" s="160"/>
      <c r="AF247" s="160"/>
      <c r="AG247" s="160"/>
      <c r="AH247" s="1115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</row>
    <row r="248" spans="1:66">
      <c r="A248" s="128"/>
      <c r="B248" s="160"/>
      <c r="C248" s="178"/>
      <c r="D248" s="160"/>
      <c r="E248" s="160"/>
      <c r="F248" s="160"/>
      <c r="G248" s="160"/>
      <c r="H248" s="160"/>
      <c r="I248" s="160"/>
      <c r="J248" s="160"/>
      <c r="K248" s="160"/>
      <c r="L248" s="8"/>
      <c r="M248" s="8"/>
      <c r="N248" s="61"/>
      <c r="AA248" s="160"/>
      <c r="AB248" s="1115"/>
      <c r="AC248" s="160"/>
      <c r="AD248" s="160"/>
      <c r="AE248" s="160"/>
      <c r="AF248" s="160"/>
      <c r="AG248" s="160"/>
      <c r="AH248" s="1115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  <c r="BL248" s="160"/>
      <c r="BM248" s="160"/>
      <c r="BN248" s="160"/>
    </row>
    <row r="249" spans="1:66">
      <c r="A249" s="128"/>
      <c r="B249" s="160"/>
      <c r="C249" s="178"/>
      <c r="D249" s="160"/>
      <c r="E249" s="160"/>
      <c r="F249" s="160"/>
      <c r="G249" s="160"/>
      <c r="H249" s="160"/>
      <c r="I249" s="160"/>
      <c r="J249" s="160"/>
      <c r="K249" s="160"/>
      <c r="L249" s="8"/>
      <c r="M249" s="8"/>
      <c r="N249" s="61"/>
      <c r="AA249" s="160"/>
      <c r="AB249" s="1115"/>
      <c r="AC249" s="160"/>
      <c r="AD249" s="160"/>
      <c r="AE249" s="160"/>
      <c r="AF249" s="160"/>
      <c r="AG249" s="160"/>
      <c r="AH249" s="1115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  <c r="BL249" s="160"/>
      <c r="BM249" s="160"/>
      <c r="BN249" s="160"/>
    </row>
    <row r="250" spans="1:66">
      <c r="A250" s="128"/>
      <c r="B250" s="160"/>
      <c r="C250" s="178"/>
      <c r="D250" s="160"/>
      <c r="E250" s="160"/>
      <c r="F250" s="160"/>
      <c r="G250" s="160"/>
      <c r="H250" s="160"/>
      <c r="I250" s="160"/>
      <c r="J250" s="160"/>
      <c r="K250" s="160"/>
      <c r="L250" s="8"/>
      <c r="M250" s="8"/>
      <c r="N250" s="61"/>
      <c r="AA250" s="160"/>
      <c r="AB250" s="1115"/>
      <c r="AC250" s="160"/>
      <c r="AD250" s="160"/>
      <c r="AE250" s="160"/>
      <c r="AF250" s="160"/>
      <c r="AG250" s="160"/>
      <c r="AH250" s="1115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  <c r="BL250" s="160"/>
      <c r="BM250" s="160"/>
      <c r="BN250" s="160"/>
    </row>
    <row r="251" spans="1:66">
      <c r="A251" s="128"/>
      <c r="B251" s="160"/>
      <c r="C251" s="178"/>
      <c r="D251" s="160"/>
      <c r="E251" s="160"/>
      <c r="F251" s="160"/>
      <c r="G251" s="160"/>
      <c r="H251" s="160"/>
      <c r="I251" s="160"/>
      <c r="J251" s="160"/>
      <c r="K251" s="160"/>
      <c r="L251" s="8"/>
      <c r="M251" s="8"/>
      <c r="N251" s="61"/>
      <c r="AA251" s="160"/>
      <c r="AB251" s="1115"/>
      <c r="AC251" s="160"/>
      <c r="AD251" s="160"/>
      <c r="AE251" s="160"/>
      <c r="AF251" s="160"/>
      <c r="AG251" s="160"/>
      <c r="AH251" s="1114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  <c r="BL251" s="160"/>
      <c r="BM251" s="160"/>
      <c r="BN251" s="160"/>
    </row>
    <row r="252" spans="1:66">
      <c r="A252" s="128"/>
      <c r="B252" s="160"/>
      <c r="C252" s="178"/>
      <c r="D252" s="160"/>
      <c r="E252" s="160"/>
      <c r="F252" s="160"/>
      <c r="G252" s="160"/>
      <c r="H252" s="160"/>
      <c r="I252" s="160"/>
      <c r="J252" s="160"/>
      <c r="K252" s="160"/>
      <c r="L252" s="8"/>
      <c r="M252" s="8"/>
      <c r="N252" s="61"/>
      <c r="AA252" s="160"/>
      <c r="AB252" s="1115"/>
      <c r="AC252" s="160"/>
      <c r="AD252" s="160"/>
      <c r="AE252" s="160"/>
      <c r="AF252" s="160"/>
      <c r="AG252" s="160"/>
      <c r="AH252" s="1114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  <c r="BJ252" s="160"/>
      <c r="BK252" s="160"/>
      <c r="BL252" s="160"/>
      <c r="BM252" s="160"/>
      <c r="BN252" s="160"/>
    </row>
    <row r="253" spans="1:66">
      <c r="A253" s="128"/>
      <c r="B253" s="160"/>
      <c r="C253" s="178"/>
      <c r="D253" s="160"/>
      <c r="E253" s="160"/>
      <c r="F253" s="160"/>
      <c r="G253" s="160"/>
      <c r="H253" s="160"/>
      <c r="I253" s="160"/>
      <c r="J253" s="160"/>
      <c r="K253" s="160"/>
      <c r="L253" s="8"/>
      <c r="M253" s="8"/>
      <c r="N253" s="61"/>
      <c r="AA253" s="160"/>
      <c r="AB253" s="1115"/>
      <c r="AC253" s="160"/>
      <c r="AD253" s="160"/>
      <c r="AE253" s="160"/>
      <c r="AF253" s="160"/>
      <c r="AG253" s="160"/>
      <c r="AH253" s="1115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  <c r="BL253" s="160"/>
      <c r="BM253" s="160"/>
      <c r="BN253" s="160"/>
    </row>
    <row r="254" spans="1:66">
      <c r="A254" s="128"/>
      <c r="B254" s="160"/>
      <c r="C254" s="178"/>
      <c r="D254" s="160"/>
      <c r="E254" s="160"/>
      <c r="F254" s="160"/>
      <c r="G254" s="160"/>
      <c r="H254" s="160"/>
      <c r="I254" s="160"/>
      <c r="J254" s="160"/>
      <c r="K254" s="160"/>
      <c r="L254" s="8"/>
      <c r="M254" s="8"/>
      <c r="N254" s="61"/>
      <c r="AA254" s="160"/>
      <c r="AB254" s="1115"/>
      <c r="AC254" s="160"/>
      <c r="AD254" s="160"/>
      <c r="AE254" s="160"/>
      <c r="AF254" s="160"/>
      <c r="AG254" s="160"/>
      <c r="AH254" s="1115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  <c r="BL254" s="160"/>
      <c r="BM254" s="160"/>
      <c r="BN254" s="160"/>
    </row>
    <row r="255" spans="1:66">
      <c r="A255" s="128"/>
      <c r="B255" s="160"/>
      <c r="C255" s="178"/>
      <c r="D255" s="160"/>
      <c r="E255" s="160"/>
      <c r="F255" s="160"/>
      <c r="G255" s="160"/>
      <c r="H255" s="160"/>
      <c r="I255" s="160"/>
      <c r="J255" s="160"/>
      <c r="K255" s="160"/>
      <c r="L255" s="8"/>
      <c r="M255" s="8"/>
      <c r="N255" s="61"/>
      <c r="AA255" s="160"/>
      <c r="AB255" s="1115"/>
      <c r="AC255" s="160"/>
      <c r="AD255" s="160"/>
      <c r="AE255" s="160"/>
      <c r="AF255" s="160"/>
      <c r="AG255" s="160"/>
      <c r="AH255" s="1115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  <c r="BL255" s="160"/>
      <c r="BM255" s="160"/>
      <c r="BN255" s="160"/>
    </row>
    <row r="256" spans="1:66">
      <c r="A256" s="128"/>
      <c r="B256" s="160"/>
      <c r="C256" s="178"/>
      <c r="D256" s="160"/>
      <c r="E256" s="160"/>
      <c r="F256" s="160"/>
      <c r="G256" s="160"/>
      <c r="H256" s="160"/>
      <c r="I256" s="160"/>
      <c r="J256" s="160"/>
      <c r="K256" s="160"/>
      <c r="L256" s="8"/>
      <c r="M256" s="8"/>
      <c r="N256" s="61"/>
      <c r="AA256" s="160"/>
      <c r="AB256" s="1115"/>
      <c r="AC256" s="160"/>
      <c r="AD256" s="160"/>
      <c r="AE256" s="160"/>
      <c r="AF256" s="160"/>
      <c r="AG256" s="160"/>
      <c r="AH256" s="1115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  <c r="BL256" s="160"/>
      <c r="BM256" s="160"/>
      <c r="BN256" s="160"/>
    </row>
    <row r="257" spans="1:66">
      <c r="A257" s="128"/>
      <c r="B257" s="160"/>
      <c r="C257" s="178"/>
      <c r="D257" s="160"/>
      <c r="E257" s="160"/>
      <c r="F257" s="160"/>
      <c r="G257" s="160"/>
      <c r="H257" s="160"/>
      <c r="I257" s="160"/>
      <c r="J257" s="160"/>
      <c r="K257" s="160"/>
      <c r="L257" s="8"/>
      <c r="M257" s="8"/>
      <c r="N257" s="61"/>
      <c r="AA257" s="160"/>
      <c r="AB257" s="1115"/>
      <c r="AC257" s="160"/>
      <c r="AD257" s="160"/>
      <c r="AE257" s="160"/>
      <c r="AF257" s="160"/>
      <c r="AG257" s="160"/>
      <c r="AH257" s="1115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</row>
    <row r="258" spans="1:66">
      <c r="A258" s="128"/>
      <c r="B258" s="160"/>
      <c r="C258" s="178"/>
      <c r="D258" s="160"/>
      <c r="E258" s="160"/>
      <c r="F258" s="160"/>
      <c r="G258" s="160"/>
      <c r="H258" s="160"/>
      <c r="I258" s="160"/>
      <c r="J258" s="160"/>
      <c r="K258" s="160"/>
      <c r="L258" s="8"/>
      <c r="M258" s="8"/>
      <c r="N258" s="61"/>
      <c r="AA258" s="160"/>
      <c r="AB258" s="1115"/>
      <c r="AC258" s="160"/>
      <c r="AD258" s="160"/>
      <c r="AE258" s="160"/>
      <c r="AF258" s="160"/>
      <c r="AG258" s="160"/>
      <c r="AH258" s="1115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</row>
    <row r="259" spans="1:66">
      <c r="A259" s="128"/>
      <c r="B259" s="160"/>
      <c r="C259" s="178"/>
      <c r="D259" s="160"/>
      <c r="E259" s="160"/>
      <c r="F259" s="160"/>
      <c r="G259" s="160"/>
      <c r="H259" s="160"/>
      <c r="I259" s="160"/>
      <c r="J259" s="160"/>
      <c r="K259" s="160"/>
      <c r="L259" s="8"/>
      <c r="M259" s="8"/>
      <c r="N259" s="61"/>
      <c r="AA259" s="160"/>
      <c r="AB259" s="1115"/>
      <c r="AC259" s="160"/>
      <c r="AD259" s="160"/>
      <c r="AE259" s="160"/>
      <c r="AF259" s="160"/>
      <c r="AG259" s="160"/>
      <c r="AH259" s="1115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  <c r="BL259" s="160"/>
      <c r="BM259" s="160"/>
      <c r="BN259" s="160"/>
    </row>
    <row r="260" spans="1:66">
      <c r="A260" s="128"/>
      <c r="B260" s="160"/>
      <c r="C260" s="178"/>
      <c r="D260" s="160"/>
      <c r="E260" s="160"/>
      <c r="F260" s="160"/>
      <c r="G260" s="160"/>
      <c r="H260" s="160"/>
      <c r="I260" s="160"/>
      <c r="J260" s="160"/>
      <c r="K260" s="160"/>
      <c r="L260" s="8"/>
      <c r="M260" s="8"/>
      <c r="N260" s="61"/>
      <c r="AA260" s="160"/>
      <c r="AB260" s="1115"/>
      <c r="AC260" s="160"/>
      <c r="AD260" s="160"/>
      <c r="AE260" s="160"/>
      <c r="AF260" s="160"/>
      <c r="AG260" s="160"/>
      <c r="AH260" s="1115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</row>
    <row r="261" spans="1:66">
      <c r="A261" s="128"/>
      <c r="B261" s="160"/>
      <c r="C261" s="178"/>
      <c r="D261" s="160"/>
      <c r="E261" s="160"/>
      <c r="F261" s="160"/>
      <c r="G261" s="160"/>
      <c r="H261" s="160"/>
      <c r="I261" s="160"/>
      <c r="J261" s="160"/>
      <c r="K261" s="160"/>
      <c r="L261" s="8"/>
      <c r="M261" s="8"/>
      <c r="N261" s="61"/>
      <c r="AA261" s="160"/>
      <c r="AB261" s="1115"/>
      <c r="AC261" s="160"/>
      <c r="AD261" s="160"/>
      <c r="AE261" s="160"/>
      <c r="AF261" s="160"/>
      <c r="AG261" s="160"/>
      <c r="AH261" s="1115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</row>
    <row r="262" spans="1:66">
      <c r="A262" s="128"/>
      <c r="B262" s="160"/>
      <c r="C262" s="178"/>
      <c r="D262" s="160"/>
      <c r="E262" s="160"/>
      <c r="F262" s="160"/>
      <c r="G262" s="160"/>
      <c r="H262" s="160"/>
      <c r="I262" s="160"/>
      <c r="J262" s="160"/>
      <c r="K262" s="160"/>
      <c r="L262" s="8"/>
      <c r="M262" s="8"/>
      <c r="N262" s="61"/>
      <c r="AA262" s="160"/>
      <c r="AB262" s="1115"/>
      <c r="AC262" s="160"/>
      <c r="AD262" s="160"/>
      <c r="AE262" s="160"/>
      <c r="AF262" s="160"/>
      <c r="AG262" s="160"/>
      <c r="AH262" s="1115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</row>
    <row r="263" spans="1:66">
      <c r="A263" s="128"/>
      <c r="B263" s="160"/>
      <c r="C263" s="178"/>
      <c r="D263" s="160"/>
      <c r="E263" s="160"/>
      <c r="F263" s="160"/>
      <c r="G263" s="160"/>
      <c r="H263" s="160"/>
      <c r="I263" s="160"/>
      <c r="J263" s="160"/>
      <c r="K263" s="160"/>
      <c r="L263" s="8"/>
      <c r="M263" s="8"/>
      <c r="N263" s="61"/>
      <c r="AA263" s="160"/>
      <c r="AB263" s="1115"/>
      <c r="AC263" s="160"/>
      <c r="AD263" s="160"/>
      <c r="AE263" s="160"/>
      <c r="AF263" s="160"/>
      <c r="AG263" s="160"/>
      <c r="AH263" s="1115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</row>
    <row r="264" spans="1:66">
      <c r="A264" s="128"/>
      <c r="B264" s="160"/>
      <c r="C264" s="178"/>
      <c r="D264" s="160"/>
      <c r="E264" s="160"/>
      <c r="F264" s="160"/>
      <c r="G264" s="160"/>
      <c r="H264" s="160"/>
      <c r="I264" s="160"/>
      <c r="J264" s="160"/>
      <c r="K264" s="160"/>
      <c r="L264" s="8"/>
      <c r="M264" s="8"/>
      <c r="N264" s="61"/>
      <c r="AA264" s="160"/>
      <c r="AB264" s="1115"/>
      <c r="AC264" s="160"/>
      <c r="AD264" s="160"/>
      <c r="AE264" s="160"/>
      <c r="AF264" s="160"/>
      <c r="AG264" s="160"/>
      <c r="AH264" s="1115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</row>
    <row r="265" spans="1:66">
      <c r="A265" s="128"/>
      <c r="B265" s="160"/>
      <c r="C265" s="178"/>
      <c r="D265" s="160"/>
      <c r="E265" s="160"/>
      <c r="F265" s="160"/>
      <c r="G265" s="160"/>
      <c r="H265" s="160"/>
      <c r="I265" s="160"/>
      <c r="J265" s="160"/>
      <c r="K265" s="160"/>
      <c r="L265" s="8"/>
      <c r="M265" s="8"/>
      <c r="N265" s="61"/>
      <c r="AA265" s="160"/>
      <c r="AB265" s="1115"/>
      <c r="AC265" s="160"/>
      <c r="AD265" s="160"/>
      <c r="AE265" s="160"/>
      <c r="AF265" s="160"/>
      <c r="AG265" s="160"/>
      <c r="AH265" s="1115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</row>
    <row r="266" spans="1:66">
      <c r="A266" s="128"/>
      <c r="B266" s="160"/>
      <c r="C266" s="178"/>
      <c r="D266" s="160"/>
      <c r="E266" s="160"/>
      <c r="F266" s="160"/>
      <c r="G266" s="160"/>
      <c r="H266" s="160"/>
      <c r="I266" s="160"/>
      <c r="J266" s="160"/>
      <c r="K266" s="160"/>
      <c r="L266" s="8"/>
      <c r="M266" s="8"/>
      <c r="N266" s="61"/>
      <c r="AA266" s="160"/>
      <c r="AB266" s="1115"/>
      <c r="AC266" s="160"/>
      <c r="AD266" s="160"/>
      <c r="AE266" s="160"/>
      <c r="AF266" s="160"/>
      <c r="AG266" s="160"/>
      <c r="AH266" s="1115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  <c r="BL266" s="160"/>
      <c r="BM266" s="160"/>
      <c r="BN266" s="160"/>
    </row>
    <row r="267" spans="1:66">
      <c r="A267" s="128"/>
      <c r="B267" s="160"/>
      <c r="C267" s="178"/>
      <c r="D267" s="160"/>
      <c r="E267" s="160"/>
      <c r="F267" s="160"/>
      <c r="G267" s="160"/>
      <c r="H267" s="160"/>
      <c r="I267" s="160"/>
      <c r="J267" s="160"/>
      <c r="K267" s="160"/>
      <c r="L267" s="8"/>
      <c r="M267" s="8"/>
      <c r="N267" s="61"/>
      <c r="AA267" s="160"/>
      <c r="AB267" s="1115"/>
      <c r="AC267" s="160"/>
      <c r="AD267" s="160"/>
      <c r="AE267" s="160"/>
      <c r="AF267" s="160"/>
      <c r="AG267" s="160"/>
      <c r="AH267" s="1115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  <c r="BL267" s="160"/>
      <c r="BM267" s="160"/>
      <c r="BN267" s="160"/>
    </row>
    <row r="268" spans="1:66">
      <c r="A268" s="128"/>
      <c r="B268" s="160"/>
      <c r="C268" s="178"/>
      <c r="D268" s="160"/>
      <c r="E268" s="160"/>
      <c r="F268" s="160"/>
      <c r="G268" s="160"/>
      <c r="H268" s="160"/>
      <c r="I268" s="160"/>
      <c r="J268" s="160"/>
      <c r="K268" s="160"/>
      <c r="L268" s="8"/>
      <c r="M268" s="8"/>
      <c r="N268" s="61"/>
      <c r="AA268" s="160"/>
      <c r="AB268" s="1115"/>
      <c r="AC268" s="160"/>
      <c r="AD268" s="160"/>
      <c r="AE268" s="160"/>
      <c r="AF268" s="160"/>
      <c r="AG268" s="160"/>
      <c r="AH268" s="1115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  <c r="BL268" s="160"/>
      <c r="BM268" s="160"/>
      <c r="BN268" s="160"/>
    </row>
    <row r="269" spans="1:66">
      <c r="A269" s="128"/>
      <c r="B269" s="160"/>
      <c r="C269" s="178"/>
      <c r="D269" s="160"/>
      <c r="E269" s="160"/>
      <c r="F269" s="160"/>
      <c r="G269" s="160"/>
      <c r="H269" s="160"/>
      <c r="I269" s="160"/>
      <c r="J269" s="160"/>
      <c r="K269" s="160"/>
      <c r="L269" s="8"/>
      <c r="M269" s="8"/>
      <c r="N269" s="61"/>
      <c r="AA269" s="160"/>
      <c r="AB269" s="1115"/>
      <c r="AC269" s="160"/>
      <c r="AD269" s="160"/>
      <c r="AE269" s="160"/>
      <c r="AF269" s="160"/>
      <c r="AG269" s="160"/>
      <c r="AH269" s="1115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</row>
    <row r="270" spans="1:66">
      <c r="A270" s="128"/>
      <c r="B270" s="160"/>
      <c r="C270" s="178"/>
      <c r="D270" s="160"/>
      <c r="E270" s="160"/>
      <c r="F270" s="160"/>
      <c r="G270" s="160"/>
      <c r="H270" s="160"/>
      <c r="I270" s="160"/>
      <c r="J270" s="160"/>
      <c r="K270" s="160"/>
      <c r="L270" s="8"/>
      <c r="M270" s="8"/>
      <c r="N270" s="61"/>
      <c r="AA270" s="160"/>
      <c r="AB270" s="1115"/>
      <c r="AC270" s="160"/>
      <c r="AD270" s="160"/>
      <c r="AE270" s="160"/>
      <c r="AF270" s="160"/>
      <c r="AG270" s="160"/>
      <c r="AH270" s="1115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</row>
    <row r="271" spans="1:66" ht="12" customHeight="1">
      <c r="A271" s="128"/>
      <c r="B271" s="160"/>
      <c r="C271" s="178"/>
      <c r="D271" s="160"/>
      <c r="E271" s="160"/>
      <c r="F271" s="160"/>
      <c r="G271" s="160"/>
      <c r="H271" s="160"/>
      <c r="I271" s="160"/>
      <c r="J271" s="160"/>
      <c r="K271" s="160"/>
      <c r="L271" s="8"/>
      <c r="M271" s="8"/>
      <c r="N271" s="61"/>
      <c r="AA271" s="160"/>
      <c r="AB271" s="1115"/>
      <c r="AC271" s="160"/>
      <c r="AD271" s="160"/>
      <c r="AE271" s="160"/>
      <c r="AF271" s="160"/>
      <c r="AG271" s="160"/>
      <c r="AH271" s="1115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</row>
    <row r="272" spans="1:66" ht="11.25" customHeight="1">
      <c r="A272" s="128"/>
      <c r="B272" s="160"/>
      <c r="C272" s="178"/>
      <c r="D272" s="160"/>
      <c r="E272" s="160"/>
      <c r="F272" s="160"/>
      <c r="G272" s="160"/>
      <c r="H272" s="160"/>
      <c r="I272" s="160"/>
      <c r="J272" s="160"/>
      <c r="K272" s="160"/>
      <c r="L272" s="8"/>
      <c r="M272" s="8"/>
      <c r="N272" s="61"/>
      <c r="AA272" s="160"/>
      <c r="AB272" s="1115"/>
      <c r="AC272" s="160"/>
      <c r="AD272" s="160"/>
      <c r="AE272" s="160"/>
      <c r="AF272" s="160"/>
      <c r="AG272" s="160"/>
      <c r="AH272" s="1115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</row>
    <row r="273" spans="1:66" ht="12" customHeight="1">
      <c r="A273" s="128"/>
      <c r="B273" s="160"/>
      <c r="C273" s="178"/>
      <c r="D273" s="160"/>
      <c r="E273" s="160"/>
      <c r="F273" s="160"/>
      <c r="G273" s="160"/>
      <c r="H273" s="160"/>
      <c r="I273" s="160"/>
      <c r="J273" s="160"/>
      <c r="K273" s="160"/>
      <c r="L273" s="8"/>
      <c r="M273" s="8"/>
      <c r="N273" s="61"/>
      <c r="AA273" s="160"/>
      <c r="AB273" s="1115"/>
      <c r="AC273" s="160"/>
      <c r="AD273" s="160"/>
      <c r="AE273" s="160"/>
      <c r="AF273" s="160"/>
      <c r="AG273" s="160"/>
      <c r="AH273" s="1115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</row>
    <row r="274" spans="1:66">
      <c r="A274" s="128"/>
      <c r="B274" s="160"/>
      <c r="C274" s="178"/>
      <c r="D274" s="160"/>
      <c r="E274" s="160"/>
      <c r="F274" s="160"/>
      <c r="G274" s="160"/>
      <c r="H274" s="160"/>
      <c r="I274" s="160"/>
      <c r="J274" s="160"/>
      <c r="K274" s="160"/>
      <c r="L274" s="8"/>
      <c r="M274" s="8"/>
      <c r="N274" s="61"/>
      <c r="AA274" s="160"/>
      <c r="AB274" s="1115"/>
      <c r="AC274" s="160"/>
      <c r="AD274" s="160"/>
      <c r="AE274" s="160"/>
      <c r="AF274" s="160"/>
      <c r="AG274" s="160"/>
      <c r="AH274" s="1115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</row>
    <row r="275" spans="1:66">
      <c r="A275" s="128"/>
      <c r="B275" s="160"/>
      <c r="C275" s="178"/>
      <c r="D275" s="160"/>
      <c r="E275" s="160"/>
      <c r="F275" s="160"/>
      <c r="G275" s="160"/>
      <c r="H275" s="160"/>
      <c r="I275" s="160"/>
      <c r="J275" s="160"/>
      <c r="K275" s="160"/>
      <c r="L275" s="8"/>
      <c r="M275" s="8"/>
      <c r="N275" s="61"/>
      <c r="AA275" s="160"/>
      <c r="AB275" s="1115"/>
      <c r="AC275" s="160"/>
      <c r="AD275" s="160"/>
      <c r="AE275" s="160"/>
      <c r="AF275" s="160"/>
      <c r="AG275" s="160"/>
      <c r="AH275" s="1115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</row>
    <row r="276" spans="1:66">
      <c r="A276" s="128"/>
      <c r="B276" s="160"/>
      <c r="C276" s="178"/>
      <c r="D276" s="160"/>
      <c r="E276" s="160"/>
      <c r="F276" s="160"/>
      <c r="G276" s="160"/>
      <c r="H276" s="160"/>
      <c r="I276" s="160"/>
      <c r="J276" s="160"/>
      <c r="K276" s="160"/>
      <c r="L276" s="8"/>
      <c r="M276" s="8"/>
      <c r="N276" s="61"/>
      <c r="AA276" s="160"/>
      <c r="AB276" s="1115"/>
      <c r="AC276" s="160"/>
      <c r="AD276" s="160"/>
      <c r="AE276" s="160"/>
      <c r="AF276" s="160"/>
      <c r="AG276" s="160"/>
      <c r="AH276" s="1115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</row>
    <row r="277" spans="1:66">
      <c r="A277" s="128"/>
      <c r="B277" s="160"/>
      <c r="C277" s="178"/>
      <c r="D277" s="160"/>
      <c r="E277" s="160"/>
      <c r="F277" s="160"/>
      <c r="G277" s="160"/>
      <c r="H277" s="160"/>
      <c r="I277" s="160"/>
      <c r="J277" s="160"/>
      <c r="K277" s="160"/>
      <c r="L277" s="8"/>
      <c r="M277" s="8"/>
      <c r="N277" s="61"/>
      <c r="AA277" s="160"/>
      <c r="AB277" s="1115"/>
      <c r="AC277" s="160"/>
      <c r="AD277" s="160"/>
      <c r="AE277" s="160"/>
      <c r="AF277" s="160"/>
      <c r="AG277" s="160"/>
      <c r="AH277" s="1115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</row>
    <row r="278" spans="1:66">
      <c r="A278" s="128"/>
      <c r="B278" s="160"/>
      <c r="C278" s="178"/>
      <c r="D278" s="160"/>
      <c r="E278" s="160"/>
      <c r="F278" s="160"/>
      <c r="G278" s="160"/>
      <c r="H278" s="160"/>
      <c r="I278" s="160"/>
      <c r="J278" s="160"/>
      <c r="K278" s="160"/>
      <c r="L278" s="8"/>
      <c r="M278" s="8"/>
      <c r="N278" s="61"/>
      <c r="AA278" s="160"/>
      <c r="AB278" s="1115"/>
      <c r="AC278" s="160"/>
      <c r="AD278" s="160"/>
      <c r="AE278" s="160"/>
      <c r="AF278" s="160"/>
      <c r="AG278" s="160"/>
      <c r="AH278" s="1115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</row>
    <row r="279" spans="1:66">
      <c r="A279" s="128"/>
      <c r="B279" s="160"/>
      <c r="C279" s="178"/>
      <c r="D279" s="160"/>
      <c r="E279" s="160"/>
      <c r="F279" s="160"/>
      <c r="G279" s="160"/>
      <c r="H279" s="160"/>
      <c r="I279" s="160"/>
      <c r="J279" s="160"/>
      <c r="K279" s="160"/>
      <c r="L279" s="8"/>
      <c r="M279" s="8"/>
      <c r="N279" s="61"/>
      <c r="AA279" s="160"/>
      <c r="AB279" s="1115"/>
      <c r="AC279" s="160"/>
      <c r="AD279" s="160"/>
      <c r="AE279" s="160"/>
      <c r="AF279" s="160"/>
      <c r="AG279" s="160"/>
      <c r="AH279" s="1115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</row>
    <row r="280" spans="1:66">
      <c r="A280" s="128"/>
      <c r="B280" s="160"/>
      <c r="C280" s="178"/>
      <c r="D280" s="160"/>
      <c r="E280" s="160"/>
      <c r="F280" s="160"/>
      <c r="G280" s="160"/>
      <c r="H280" s="160"/>
      <c r="I280" s="160"/>
      <c r="J280" s="160"/>
      <c r="K280" s="160"/>
      <c r="L280" s="8"/>
      <c r="M280" s="8"/>
      <c r="N280" s="61"/>
      <c r="AA280" s="160"/>
      <c r="AB280" s="1115"/>
      <c r="AC280" s="160"/>
      <c r="AD280" s="160"/>
      <c r="AE280" s="160"/>
      <c r="AF280" s="160"/>
      <c r="AG280" s="160"/>
      <c r="AH280" s="1115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</row>
    <row r="281" spans="1:66">
      <c r="A281" s="128"/>
      <c r="B281" s="160"/>
      <c r="C281" s="178"/>
      <c r="D281" s="160"/>
      <c r="E281" s="160"/>
      <c r="F281" s="160"/>
      <c r="G281" s="160"/>
      <c r="H281" s="160"/>
      <c r="I281" s="160"/>
      <c r="J281" s="160"/>
      <c r="K281" s="160"/>
      <c r="L281" s="8"/>
      <c r="M281" s="8"/>
      <c r="N281" s="61"/>
      <c r="AA281" s="160"/>
      <c r="AB281" s="1115"/>
      <c r="AC281" s="160"/>
      <c r="AD281" s="160"/>
      <c r="AE281" s="160"/>
      <c r="AF281" s="160"/>
      <c r="AG281" s="160"/>
      <c r="AH281" s="1115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</row>
    <row r="282" spans="1:66">
      <c r="A282" s="128"/>
      <c r="B282" s="160"/>
      <c r="C282" s="178"/>
      <c r="D282" s="160"/>
      <c r="E282" s="160"/>
      <c r="F282" s="160"/>
      <c r="G282" s="160"/>
      <c r="H282" s="160"/>
      <c r="I282" s="160"/>
      <c r="J282" s="160"/>
      <c r="K282" s="160"/>
      <c r="L282" s="8"/>
      <c r="M282" s="8"/>
      <c r="N282" s="61"/>
      <c r="AA282" s="160"/>
      <c r="AB282" s="1115"/>
      <c r="AC282" s="160"/>
      <c r="AD282" s="160"/>
      <c r="AE282" s="160"/>
      <c r="AF282" s="160"/>
      <c r="AG282" s="160"/>
      <c r="AH282" s="1115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</row>
    <row r="283" spans="1:66">
      <c r="A283" s="128"/>
      <c r="B283" s="160"/>
      <c r="C283" s="178"/>
      <c r="D283" s="160"/>
      <c r="E283" s="160"/>
      <c r="F283" s="160"/>
      <c r="G283" s="160"/>
      <c r="H283" s="160"/>
      <c r="I283" s="160"/>
      <c r="J283" s="160"/>
      <c r="K283" s="160"/>
      <c r="L283" s="8"/>
      <c r="M283" s="8"/>
      <c r="N283" s="61"/>
      <c r="AA283" s="160"/>
      <c r="AB283" s="1115"/>
      <c r="AC283" s="160"/>
      <c r="AD283" s="160"/>
      <c r="AE283" s="160"/>
      <c r="AF283" s="160"/>
      <c r="AG283" s="160"/>
      <c r="AH283" s="1115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</row>
    <row r="284" spans="1:66">
      <c r="A284" s="128"/>
      <c r="B284" s="160"/>
      <c r="C284" s="178"/>
      <c r="D284" s="160"/>
      <c r="E284" s="160"/>
      <c r="F284" s="160"/>
      <c r="G284" s="160"/>
      <c r="H284" s="160"/>
      <c r="I284" s="160"/>
      <c r="J284" s="160"/>
      <c r="K284" s="160"/>
      <c r="L284" s="8"/>
      <c r="M284" s="8"/>
      <c r="N284" s="61"/>
      <c r="AA284" s="160"/>
      <c r="AB284" s="1115"/>
      <c r="AC284" s="160"/>
      <c r="AD284" s="160"/>
      <c r="AE284" s="160"/>
      <c r="AF284" s="160"/>
      <c r="AG284" s="160"/>
      <c r="AH284" s="1115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</row>
    <row r="285" spans="1:66">
      <c r="A285" s="128"/>
      <c r="B285" s="160"/>
      <c r="C285" s="178"/>
      <c r="D285" s="160"/>
      <c r="E285" s="160"/>
      <c r="F285" s="160"/>
      <c r="G285" s="160"/>
      <c r="H285" s="160"/>
      <c r="I285" s="160"/>
      <c r="J285" s="160"/>
      <c r="K285" s="160"/>
      <c r="L285" s="8"/>
      <c r="M285" s="8"/>
      <c r="N285" s="61"/>
      <c r="AA285" s="160"/>
      <c r="AB285" s="1115"/>
      <c r="AC285" s="160"/>
      <c r="AD285" s="160"/>
      <c r="AE285" s="160"/>
      <c r="AF285" s="160"/>
      <c r="AG285" s="160"/>
      <c r="AH285" s="1115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</row>
    <row r="286" spans="1:66">
      <c r="A286" s="128"/>
      <c r="B286" s="160"/>
      <c r="C286" s="178"/>
      <c r="D286" s="160"/>
      <c r="E286" s="160"/>
      <c r="F286" s="160"/>
      <c r="G286" s="160"/>
      <c r="H286" s="160"/>
      <c r="I286" s="160"/>
      <c r="J286" s="160"/>
      <c r="K286" s="160"/>
      <c r="L286" s="8"/>
      <c r="M286" s="8"/>
      <c r="N286" s="61"/>
      <c r="AA286" s="160"/>
      <c r="AB286" s="1115"/>
      <c r="AC286" s="160"/>
      <c r="AD286" s="160"/>
      <c r="AE286" s="160"/>
      <c r="AF286" s="160"/>
      <c r="AG286" s="160"/>
      <c r="AH286" s="1115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</row>
    <row r="287" spans="1:66">
      <c r="A287" s="128"/>
      <c r="B287" s="160"/>
      <c r="C287" s="178"/>
      <c r="D287" s="160"/>
      <c r="E287" s="160"/>
      <c r="F287" s="160"/>
      <c r="G287" s="160"/>
      <c r="H287" s="160"/>
      <c r="I287" s="160"/>
      <c r="J287" s="160"/>
      <c r="K287" s="160"/>
      <c r="L287" s="8"/>
      <c r="M287" s="8"/>
      <c r="N287" s="61"/>
      <c r="AA287" s="160"/>
      <c r="AB287" s="1115"/>
      <c r="AC287" s="160"/>
      <c r="AD287" s="160"/>
      <c r="AE287" s="160"/>
      <c r="AF287" s="160"/>
      <c r="AG287" s="160"/>
      <c r="AH287" s="1115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</row>
    <row r="288" spans="1:66">
      <c r="A288" s="128"/>
      <c r="B288" s="160"/>
      <c r="C288" s="178"/>
      <c r="D288" s="160"/>
      <c r="E288" s="160"/>
      <c r="F288" s="160"/>
      <c r="G288" s="160"/>
      <c r="H288" s="160"/>
      <c r="I288" s="160"/>
      <c r="J288" s="160"/>
      <c r="K288" s="160"/>
      <c r="L288" s="8"/>
      <c r="M288" s="8"/>
      <c r="N288" s="61"/>
      <c r="AA288" s="160"/>
      <c r="AB288" s="1115"/>
      <c r="AC288" s="160"/>
      <c r="AD288" s="160"/>
      <c r="AE288" s="160"/>
      <c r="AF288" s="160"/>
      <c r="AG288" s="160"/>
      <c r="AH288" s="1115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</row>
    <row r="289" spans="1:66">
      <c r="A289" s="128"/>
      <c r="B289" s="160"/>
      <c r="C289" s="178"/>
      <c r="D289" s="160"/>
      <c r="E289" s="160"/>
      <c r="F289" s="160"/>
      <c r="G289" s="160"/>
      <c r="H289" s="160"/>
      <c r="I289" s="160"/>
      <c r="J289" s="160"/>
      <c r="K289" s="160"/>
      <c r="L289" s="8"/>
      <c r="M289" s="8"/>
      <c r="N289" s="61"/>
      <c r="AA289" s="160"/>
      <c r="AB289" s="1115"/>
      <c r="AC289" s="160"/>
      <c r="AD289" s="160"/>
      <c r="AE289" s="160"/>
      <c r="AF289" s="160"/>
      <c r="AG289" s="160"/>
      <c r="AH289" s="1115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</row>
    <row r="290" spans="1:66">
      <c r="A290" s="128"/>
      <c r="B290" s="160"/>
      <c r="C290" s="178"/>
      <c r="D290" s="160"/>
      <c r="E290" s="160"/>
      <c r="F290" s="160"/>
      <c r="G290" s="160"/>
      <c r="H290" s="160"/>
      <c r="I290" s="160"/>
      <c r="J290" s="160"/>
      <c r="K290" s="160"/>
      <c r="L290" s="8"/>
      <c r="M290" s="8"/>
      <c r="N290" s="61"/>
      <c r="AA290" s="160"/>
      <c r="AB290" s="1115"/>
      <c r="AC290" s="160"/>
      <c r="AD290" s="160"/>
      <c r="AE290" s="160"/>
      <c r="AF290" s="160"/>
      <c r="AG290" s="160"/>
      <c r="AH290" s="1115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</row>
    <row r="291" spans="1:66">
      <c r="A291" s="128"/>
      <c r="B291" s="160"/>
      <c r="C291" s="178"/>
      <c r="D291" s="160"/>
      <c r="E291" s="160"/>
      <c r="F291" s="160"/>
      <c r="G291" s="160"/>
      <c r="H291" s="160"/>
      <c r="I291" s="160"/>
      <c r="J291" s="160"/>
      <c r="K291" s="160"/>
      <c r="L291" s="8"/>
      <c r="M291" s="8"/>
      <c r="N291" s="61"/>
      <c r="AA291" s="160"/>
      <c r="AB291" s="1115"/>
      <c r="AC291" s="160"/>
      <c r="AD291" s="160"/>
      <c r="AE291" s="160"/>
      <c r="AF291" s="160"/>
      <c r="AG291" s="160"/>
      <c r="AH291" s="1115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</row>
    <row r="292" spans="1:66">
      <c r="A292" s="128"/>
      <c r="B292" s="128"/>
      <c r="C292" s="205"/>
      <c r="D292" s="128"/>
      <c r="E292" s="128"/>
      <c r="F292" s="128"/>
      <c r="G292" s="128"/>
      <c r="H292" s="128"/>
      <c r="I292" s="128"/>
      <c r="J292" s="128"/>
      <c r="K292" s="128"/>
      <c r="N292" s="61"/>
      <c r="AA292" s="160"/>
      <c r="AB292" s="1115"/>
      <c r="AC292" s="160"/>
      <c r="AD292" s="160"/>
      <c r="AE292" s="160"/>
      <c r="AF292" s="160"/>
      <c r="AG292" s="160"/>
      <c r="AH292" s="1115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</row>
    <row r="293" spans="1:66">
      <c r="A293" s="128"/>
      <c r="B293" s="128"/>
      <c r="C293" s="205"/>
      <c r="D293" s="128"/>
      <c r="E293" s="128"/>
      <c r="F293" s="128"/>
      <c r="G293" s="128"/>
      <c r="H293" s="128"/>
      <c r="I293" s="128"/>
      <c r="J293" s="128"/>
      <c r="K293" s="128"/>
      <c r="N293" s="61"/>
      <c r="AA293" s="160"/>
      <c r="AB293" s="1115"/>
      <c r="AC293" s="160"/>
      <c r="AD293" s="160"/>
      <c r="AE293" s="160"/>
      <c r="AF293" s="160"/>
      <c r="AG293" s="160"/>
      <c r="AH293" s="1115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</row>
    <row r="294" spans="1:66">
      <c r="A294" s="128"/>
      <c r="B294" s="128"/>
      <c r="C294" s="205"/>
      <c r="D294" s="128"/>
      <c r="E294" s="128"/>
      <c r="F294" s="128"/>
      <c r="G294" s="128"/>
      <c r="H294" s="128"/>
      <c r="I294" s="128"/>
      <c r="J294" s="128"/>
      <c r="K294" s="128"/>
      <c r="N294" s="61"/>
      <c r="AA294" s="160"/>
      <c r="AB294" s="1115"/>
      <c r="AC294" s="160"/>
      <c r="AD294" s="160"/>
      <c r="AE294" s="160"/>
      <c r="AF294" s="160"/>
      <c r="AG294" s="160"/>
      <c r="AH294" s="1115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</row>
    <row r="295" spans="1:66">
      <c r="A295" s="128"/>
      <c r="B295" s="128"/>
      <c r="C295" s="205"/>
      <c r="D295" s="128"/>
      <c r="E295" s="128"/>
      <c r="F295" s="128"/>
      <c r="G295" s="128"/>
      <c r="H295" s="128"/>
      <c r="I295" s="128"/>
      <c r="J295" s="128"/>
      <c r="K295" s="128"/>
      <c r="N295" s="61"/>
      <c r="AA295" s="160"/>
      <c r="AB295" s="1115"/>
      <c r="AC295" s="160"/>
      <c r="AD295" s="160"/>
      <c r="AE295" s="160"/>
      <c r="AF295" s="160"/>
      <c r="AG295" s="160"/>
      <c r="AH295" s="1115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</row>
    <row r="296" spans="1:66">
      <c r="A296" s="128"/>
      <c r="B296" s="128"/>
      <c r="C296" s="205"/>
      <c r="AA296" s="160"/>
      <c r="AB296" s="1115"/>
      <c r="AC296" s="160"/>
      <c r="AD296" s="160"/>
      <c r="AE296" s="160"/>
      <c r="AF296" s="160"/>
      <c r="AG296" s="160"/>
      <c r="AH296" s="1115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</row>
    <row r="297" spans="1:66">
      <c r="A297" s="128"/>
      <c r="B297" s="128"/>
      <c r="C297" s="205"/>
      <c r="AA297" s="160"/>
      <c r="AB297" s="1115"/>
      <c r="AC297" s="160"/>
      <c r="AD297" s="160"/>
      <c r="AE297" s="160"/>
      <c r="AF297" s="160"/>
      <c r="AG297" s="160"/>
      <c r="AH297" s="1115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</row>
    <row r="298" spans="1:66">
      <c r="A298" s="128"/>
      <c r="B298" s="128"/>
      <c r="C298" s="205"/>
      <c r="AA298" s="160"/>
      <c r="AB298" s="1115"/>
      <c r="AC298" s="160"/>
      <c r="AD298" s="160"/>
      <c r="AE298" s="160"/>
      <c r="AF298" s="160"/>
      <c r="AG298" s="160"/>
      <c r="AH298" s="1115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</row>
    <row r="299" spans="1:66">
      <c r="A299" s="128"/>
      <c r="B299" s="128"/>
      <c r="C299" s="205"/>
      <c r="AA299" s="160"/>
      <c r="AB299" s="1115"/>
      <c r="AC299" s="160"/>
      <c r="AD299" s="160"/>
      <c r="AE299" s="160"/>
      <c r="AF299" s="160"/>
      <c r="AG299" s="160"/>
      <c r="AH299" s="1115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</row>
    <row r="300" spans="1:66">
      <c r="A300" s="128"/>
      <c r="B300" s="128"/>
      <c r="C300" s="205"/>
      <c r="AA300" s="160"/>
      <c r="AB300" s="160"/>
      <c r="AC300" s="160"/>
      <c r="AD300" s="160"/>
      <c r="AE300" s="160"/>
      <c r="AF300" s="160"/>
      <c r="AG300" s="160"/>
      <c r="AH300" s="1115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</row>
    <row r="301" spans="1:66">
      <c r="A301" s="128"/>
      <c r="B301" s="128"/>
      <c r="C301" s="205"/>
      <c r="AA301" s="160"/>
      <c r="AB301" s="160"/>
      <c r="AC301" s="160"/>
      <c r="AD301" s="160"/>
      <c r="AE301" s="160"/>
      <c r="AF301" s="160"/>
      <c r="AG301" s="160"/>
      <c r="AH301" s="1115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</row>
    <row r="302" spans="1:66">
      <c r="B302" s="128"/>
      <c r="C302" s="205"/>
      <c r="AA302" s="160"/>
      <c r="AB302" s="160"/>
      <c r="AC302" s="160"/>
      <c r="AD302" s="160"/>
      <c r="AE302" s="160"/>
      <c r="AF302" s="160"/>
      <c r="AG302" s="160"/>
      <c r="AH302" s="1115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0"/>
      <c r="BN302" s="160"/>
    </row>
    <row r="303" spans="1:66">
      <c r="B303" s="128"/>
      <c r="C303" s="205"/>
      <c r="AA303" s="160"/>
      <c r="AB303" s="160"/>
      <c r="AC303" s="160"/>
      <c r="AD303" s="160"/>
      <c r="AE303" s="160"/>
      <c r="AF303" s="160"/>
      <c r="AG303" s="160"/>
      <c r="AH303" s="1115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</row>
    <row r="304" spans="1:66">
      <c r="B304" s="128"/>
      <c r="C304" s="205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</row>
    <row r="305" spans="2:66">
      <c r="B305" s="128"/>
      <c r="C305" s="205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</row>
    <row r="306" spans="2:66">
      <c r="B306" s="128"/>
      <c r="C306" s="205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</row>
    <row r="307" spans="2:66">
      <c r="B307" s="128"/>
      <c r="C307" s="205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</row>
    <row r="308" spans="2:66">
      <c r="B308" s="128"/>
      <c r="C308" s="205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</row>
    <row r="309" spans="2:66">
      <c r="B309" s="128"/>
      <c r="C309" s="205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</row>
    <row r="310" spans="2:66">
      <c r="B310" s="128"/>
      <c r="C310" s="205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</row>
    <row r="311" spans="2:66">
      <c r="B311" s="128"/>
      <c r="C311" s="205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</row>
    <row r="312" spans="2:66">
      <c r="B312" s="128"/>
      <c r="C312" s="205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</row>
    <row r="313" spans="2:66">
      <c r="B313" s="128"/>
      <c r="C313" s="205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</row>
    <row r="314" spans="2:66">
      <c r="B314" s="128"/>
      <c r="C314" s="205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</row>
    <row r="315" spans="2:66"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</row>
    <row r="316" spans="2:66"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</row>
    <row r="317" spans="2:66"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</row>
    <row r="318" spans="2:66"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</row>
    <row r="319" spans="2:66"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</row>
    <row r="320" spans="2:66"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</row>
    <row r="321" spans="27:66"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</row>
    <row r="322" spans="27:66"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0"/>
      <c r="BN322" s="160"/>
    </row>
    <row r="323" spans="27:66"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</row>
    <row r="324" spans="27:66"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</row>
    <row r="325" spans="27:66"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</row>
    <row r="326" spans="27:66"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  <c r="BJ326" s="160"/>
      <c r="BK326" s="160"/>
      <c r="BL326" s="160"/>
      <c r="BM326" s="160"/>
      <c r="BN326" s="160"/>
    </row>
    <row r="327" spans="27:66"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  <c r="BJ327" s="160"/>
      <c r="BK327" s="160"/>
      <c r="BL327" s="160"/>
      <c r="BM327" s="160"/>
      <c r="BN327" s="160"/>
    </row>
    <row r="328" spans="27:66"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</row>
    <row r="329" spans="27:66"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  <c r="BJ329" s="160"/>
      <c r="BK329" s="160"/>
      <c r="BL329" s="160"/>
      <c r="BM329" s="160"/>
      <c r="BN329" s="160"/>
    </row>
    <row r="330" spans="27:66"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</row>
    <row r="331" spans="27:66"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  <c r="BJ331" s="160"/>
      <c r="BK331" s="160"/>
      <c r="BL331" s="160"/>
      <c r="BM331" s="160"/>
      <c r="BN331" s="160"/>
    </row>
    <row r="332" spans="27:66"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</row>
    <row r="333" spans="27:66"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</row>
    <row r="334" spans="27:66"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</row>
    <row r="335" spans="27:66"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</row>
    <row r="336" spans="27:66"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0"/>
      <c r="BM336" s="160"/>
      <c r="BN336" s="160"/>
    </row>
    <row r="337" spans="27:66"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  <c r="BI337" s="160"/>
      <c r="BJ337" s="160"/>
      <c r="BK337" s="160"/>
      <c r="BL337" s="160"/>
      <c r="BM337" s="160"/>
      <c r="BN337" s="160"/>
    </row>
    <row r="338" spans="27:66"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  <c r="BJ338" s="160"/>
      <c r="BK338" s="160"/>
      <c r="BL338" s="160"/>
      <c r="BM338" s="160"/>
      <c r="BN338" s="160"/>
    </row>
    <row r="339" spans="27:66"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  <c r="BJ339" s="160"/>
      <c r="BK339" s="160"/>
      <c r="BL339" s="160"/>
      <c r="BM339" s="160"/>
      <c r="BN339" s="160"/>
    </row>
    <row r="340" spans="27:66"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  <c r="BI340" s="160"/>
      <c r="BJ340" s="160"/>
      <c r="BK340" s="160"/>
      <c r="BL340" s="160"/>
      <c r="BM340" s="160"/>
      <c r="BN340" s="160"/>
    </row>
    <row r="341" spans="27:66"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  <c r="BI341" s="160"/>
      <c r="BJ341" s="160"/>
      <c r="BK341" s="160"/>
      <c r="BL341" s="160"/>
      <c r="BM341" s="160"/>
      <c r="BN341" s="160"/>
    </row>
    <row r="342" spans="27:66"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  <c r="BI342" s="160"/>
      <c r="BJ342" s="160"/>
      <c r="BK342" s="160"/>
      <c r="BL342" s="160"/>
      <c r="BM342" s="160"/>
      <c r="BN342" s="160"/>
    </row>
    <row r="343" spans="27:66"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  <c r="BI343" s="160"/>
      <c r="BJ343" s="160"/>
      <c r="BK343" s="160"/>
      <c r="BL343" s="160"/>
      <c r="BM343" s="160"/>
      <c r="BN343" s="160"/>
    </row>
    <row r="344" spans="27:66"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  <c r="BI344" s="160"/>
      <c r="BJ344" s="160"/>
      <c r="BK344" s="160"/>
      <c r="BL344" s="160"/>
      <c r="BM344" s="160"/>
      <c r="BN344" s="160"/>
    </row>
    <row r="345" spans="27:66"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  <c r="BI345" s="160"/>
      <c r="BJ345" s="160"/>
      <c r="BK345" s="160"/>
      <c r="BL345" s="160"/>
      <c r="BM345" s="160"/>
      <c r="BN345" s="160"/>
    </row>
    <row r="346" spans="27:66"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  <c r="BE346" s="160"/>
      <c r="BF346" s="160"/>
      <c r="BG346" s="160"/>
      <c r="BH346" s="160"/>
      <c r="BI346" s="160"/>
      <c r="BJ346" s="160"/>
      <c r="BK346" s="160"/>
      <c r="BL346" s="160"/>
      <c r="BM346" s="160"/>
      <c r="BN346" s="160"/>
    </row>
    <row r="347" spans="27:66"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  <c r="BI347" s="160"/>
      <c r="BJ347" s="160"/>
      <c r="BK347" s="160"/>
      <c r="BL347" s="160"/>
      <c r="BM347" s="160"/>
      <c r="BN347" s="160"/>
    </row>
    <row r="348" spans="27:66"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  <c r="BI348" s="160"/>
      <c r="BJ348" s="160"/>
      <c r="BK348" s="160"/>
      <c r="BL348" s="160"/>
      <c r="BM348" s="160"/>
      <c r="BN348" s="160"/>
    </row>
    <row r="349" spans="27:66"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  <c r="BI349" s="160"/>
      <c r="BJ349" s="160"/>
      <c r="BK349" s="160"/>
      <c r="BL349" s="160"/>
      <c r="BM349" s="160"/>
      <c r="BN349" s="160"/>
    </row>
    <row r="350" spans="27:66"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  <c r="BI350" s="160"/>
      <c r="BJ350" s="160"/>
      <c r="BK350" s="160"/>
      <c r="BL350" s="160"/>
      <c r="BM350" s="160"/>
      <c r="BN350" s="160"/>
    </row>
    <row r="351" spans="27:66"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  <c r="BI351" s="160"/>
      <c r="BJ351" s="160"/>
      <c r="BK351" s="160"/>
      <c r="BL351" s="160"/>
      <c r="BM351" s="160"/>
      <c r="BN351" s="160"/>
    </row>
    <row r="352" spans="27:66"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  <c r="BE352" s="160"/>
      <c r="BF352" s="160"/>
      <c r="BG352" s="160"/>
      <c r="BH352" s="160"/>
      <c r="BI352" s="160"/>
      <c r="BJ352" s="160"/>
      <c r="BK352" s="160"/>
      <c r="BL352" s="160"/>
      <c r="BM352" s="160"/>
      <c r="BN352" s="160"/>
    </row>
    <row r="353" spans="27:66"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  <c r="BE353" s="160"/>
      <c r="BF353" s="160"/>
      <c r="BG353" s="160"/>
      <c r="BH353" s="160"/>
      <c r="BI353" s="160"/>
      <c r="BJ353" s="160"/>
      <c r="BK353" s="160"/>
      <c r="BL353" s="160"/>
      <c r="BM353" s="160"/>
      <c r="BN353" s="160"/>
    </row>
    <row r="354" spans="27:66"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0"/>
      <c r="AU354" s="160"/>
      <c r="AV354" s="160"/>
      <c r="AW354" s="160"/>
      <c r="AX354" s="160"/>
      <c r="AY354" s="160"/>
      <c r="AZ354" s="160"/>
      <c r="BA354" s="160"/>
      <c r="BB354" s="160"/>
      <c r="BC354" s="160"/>
      <c r="BD354" s="160"/>
      <c r="BE354" s="160"/>
      <c r="BF354" s="160"/>
      <c r="BG354" s="160"/>
      <c r="BH354" s="160"/>
      <c r="BI354" s="160"/>
      <c r="BJ354" s="160"/>
      <c r="BK354" s="160"/>
      <c r="BL354" s="160"/>
      <c r="BM354" s="160"/>
      <c r="BN354" s="160"/>
    </row>
    <row r="355" spans="27:66"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0"/>
      <c r="AY355" s="160"/>
      <c r="AZ355" s="160"/>
      <c r="BA355" s="160"/>
      <c r="BB355" s="160"/>
      <c r="BC355" s="160"/>
      <c r="BD355" s="160"/>
      <c r="BE355" s="160"/>
      <c r="BF355" s="160"/>
      <c r="BG355" s="160"/>
      <c r="BH355" s="160"/>
      <c r="BI355" s="160"/>
      <c r="BJ355" s="160"/>
      <c r="BK355" s="160"/>
      <c r="BL355" s="160"/>
      <c r="BM355" s="160"/>
      <c r="BN355" s="160"/>
    </row>
    <row r="356" spans="27:66"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  <c r="BI356" s="160"/>
      <c r="BJ356" s="160"/>
      <c r="BK356" s="160"/>
      <c r="BL356" s="160"/>
      <c r="BM356" s="160"/>
      <c r="BN356" s="160"/>
    </row>
    <row r="357" spans="27:66"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  <c r="BI357" s="160"/>
      <c r="BJ357" s="160"/>
      <c r="BK357" s="160"/>
      <c r="BL357" s="160"/>
      <c r="BM357" s="160"/>
      <c r="BN357" s="160"/>
    </row>
    <row r="358" spans="27:66"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  <c r="AT358" s="160"/>
      <c r="AU358" s="160"/>
      <c r="AV358" s="160"/>
      <c r="AW358" s="160"/>
      <c r="AX358" s="160"/>
      <c r="AY358" s="160"/>
      <c r="AZ358" s="160"/>
      <c r="BA358" s="160"/>
      <c r="BB358" s="160"/>
      <c r="BC358" s="160"/>
      <c r="BD358" s="160"/>
      <c r="BE358" s="160"/>
      <c r="BF358" s="160"/>
      <c r="BG358" s="160"/>
      <c r="BH358" s="160"/>
      <c r="BI358" s="160"/>
      <c r="BJ358" s="160"/>
      <c r="BK358" s="160"/>
      <c r="BL358" s="160"/>
      <c r="BM358" s="160"/>
      <c r="BN358" s="160"/>
    </row>
    <row r="359" spans="27:66"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0"/>
      <c r="AU359" s="160"/>
      <c r="AV359" s="160"/>
      <c r="AW359" s="160"/>
      <c r="AX359" s="160"/>
      <c r="AY359" s="160"/>
      <c r="AZ359" s="160"/>
      <c r="BA359" s="160"/>
      <c r="BB359" s="160"/>
      <c r="BC359" s="160"/>
      <c r="BD359" s="160"/>
      <c r="BE359" s="160"/>
      <c r="BF359" s="160"/>
      <c r="BG359" s="160"/>
      <c r="BH359" s="160"/>
      <c r="BI359" s="160"/>
      <c r="BJ359" s="160"/>
      <c r="BK359" s="160"/>
      <c r="BL359" s="160"/>
      <c r="BM359" s="160"/>
      <c r="BN359" s="160"/>
    </row>
    <row r="360" spans="27:66"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  <c r="AT360" s="160"/>
      <c r="AU360" s="160"/>
      <c r="AV360" s="160"/>
      <c r="AW360" s="160"/>
      <c r="AX360" s="160"/>
      <c r="AY360" s="160"/>
      <c r="AZ360" s="160"/>
      <c r="BA360" s="160"/>
      <c r="BB360" s="160"/>
      <c r="BC360" s="160"/>
      <c r="BD360" s="160"/>
      <c r="BE360" s="160"/>
      <c r="BF360" s="160"/>
      <c r="BG360" s="160"/>
      <c r="BH360" s="160"/>
      <c r="BI360" s="160"/>
      <c r="BJ360" s="160"/>
      <c r="BK360" s="160"/>
      <c r="BL360" s="160"/>
      <c r="BM360" s="160"/>
      <c r="BN360" s="160"/>
    </row>
    <row r="361" spans="27:66"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  <c r="AT361" s="160"/>
      <c r="AU361" s="160"/>
      <c r="AV361" s="160"/>
      <c r="AW361" s="160"/>
      <c r="AX361" s="160"/>
      <c r="AY361" s="160"/>
      <c r="AZ361" s="160"/>
      <c r="BA361" s="160"/>
      <c r="BB361" s="160"/>
      <c r="BC361" s="160"/>
      <c r="BD361" s="160"/>
      <c r="BE361" s="160"/>
      <c r="BF361" s="160"/>
      <c r="BG361" s="160"/>
      <c r="BH361" s="160"/>
      <c r="BI361" s="160"/>
      <c r="BJ361" s="160"/>
      <c r="BK361" s="160"/>
      <c r="BL361" s="160"/>
      <c r="BM361" s="160"/>
      <c r="BN361" s="160"/>
    </row>
    <row r="362" spans="27:66"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0"/>
      <c r="BB362" s="160"/>
      <c r="BC362" s="160"/>
      <c r="BD362" s="160"/>
      <c r="BE362" s="160"/>
      <c r="BF362" s="160"/>
      <c r="BG362" s="160"/>
      <c r="BH362" s="160"/>
      <c r="BI362" s="160"/>
      <c r="BJ362" s="160"/>
      <c r="BK362" s="160"/>
      <c r="BL362" s="160"/>
      <c r="BM362" s="160"/>
      <c r="BN362" s="160"/>
    </row>
    <row r="363" spans="27:66"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</row>
    <row r="364" spans="27:66"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  <c r="BJ364" s="160"/>
      <c r="BK364" s="160"/>
      <c r="BL364" s="160"/>
      <c r="BM364" s="160"/>
      <c r="BN364" s="160"/>
    </row>
    <row r="365" spans="27:66"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  <c r="BI365" s="160"/>
      <c r="BJ365" s="160"/>
      <c r="BK365" s="160"/>
      <c r="BL365" s="160"/>
      <c r="BM365" s="160"/>
      <c r="BN365" s="160"/>
    </row>
    <row r="366" spans="27:66"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0"/>
      <c r="BN366" s="160"/>
    </row>
    <row r="367" spans="27:66"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  <c r="BJ367" s="160"/>
      <c r="BK367" s="160"/>
      <c r="BL367" s="160"/>
      <c r="BM367" s="160"/>
      <c r="BN367" s="160"/>
    </row>
    <row r="368" spans="27:66"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  <c r="BJ368" s="160"/>
      <c r="BK368" s="160"/>
      <c r="BL368" s="160"/>
      <c r="BM368" s="160"/>
      <c r="BN368" s="160"/>
    </row>
    <row r="369" spans="27:66"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  <c r="BJ369" s="160"/>
      <c r="BK369" s="160"/>
      <c r="BL369" s="160"/>
      <c r="BM369" s="160"/>
      <c r="BN369" s="160"/>
    </row>
    <row r="370" spans="27:66"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0"/>
      <c r="BN370" s="160"/>
    </row>
    <row r="371" spans="27:66"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160"/>
      <c r="BN371" s="160"/>
    </row>
    <row r="372" spans="27:66"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  <c r="BJ372" s="160"/>
      <c r="BK372" s="160"/>
      <c r="BL372" s="160"/>
      <c r="BM372" s="160"/>
      <c r="BN372" s="160"/>
    </row>
    <row r="373" spans="27:66"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  <c r="BJ373" s="160"/>
      <c r="BK373" s="160"/>
      <c r="BL373" s="160"/>
      <c r="BM373" s="160"/>
      <c r="BN373" s="160"/>
    </row>
    <row r="374" spans="27:66"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  <c r="BJ374" s="160"/>
      <c r="BK374" s="160"/>
      <c r="BL374" s="160"/>
      <c r="BM374" s="160"/>
      <c r="BN374" s="160"/>
    </row>
    <row r="375" spans="27:66"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0"/>
      <c r="AU375" s="160"/>
      <c r="AV375" s="160"/>
      <c r="AW375" s="160"/>
      <c r="AX375" s="160"/>
      <c r="AY375" s="160"/>
      <c r="AZ375" s="160"/>
      <c r="BA375" s="160"/>
      <c r="BB375" s="160"/>
      <c r="BC375" s="160"/>
      <c r="BD375" s="160"/>
      <c r="BE375" s="160"/>
      <c r="BF375" s="160"/>
      <c r="BG375" s="160"/>
      <c r="BH375" s="160"/>
      <c r="BI375" s="160"/>
      <c r="BJ375" s="160"/>
      <c r="BK375" s="160"/>
      <c r="BL375" s="160"/>
      <c r="BM375" s="160"/>
      <c r="BN375" s="160"/>
    </row>
    <row r="376" spans="27:66"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  <c r="BI376" s="160"/>
      <c r="BJ376" s="160"/>
      <c r="BK376" s="160"/>
      <c r="BL376" s="160"/>
      <c r="BM376" s="160"/>
      <c r="BN376" s="160"/>
    </row>
    <row r="377" spans="27:66"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  <c r="BI377" s="160"/>
      <c r="BJ377" s="160"/>
      <c r="BK377" s="160"/>
      <c r="BL377" s="160"/>
      <c r="BM377" s="160"/>
      <c r="BN377" s="160"/>
    </row>
    <row r="378" spans="27:66"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  <c r="BI378" s="160"/>
      <c r="BJ378" s="160"/>
      <c r="BK378" s="160"/>
      <c r="BL378" s="160"/>
      <c r="BM378" s="160"/>
      <c r="BN378" s="160"/>
    </row>
    <row r="379" spans="27:66"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  <c r="BJ379" s="160"/>
      <c r="BK379" s="160"/>
      <c r="BL379" s="160"/>
      <c r="BM379" s="160"/>
      <c r="BN379" s="160"/>
    </row>
    <row r="380" spans="27:66"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  <c r="BJ380" s="160"/>
      <c r="BK380" s="160"/>
      <c r="BL380" s="160"/>
      <c r="BM380" s="160"/>
      <c r="BN380" s="160"/>
    </row>
    <row r="381" spans="27:66"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0"/>
      <c r="BC381" s="160"/>
      <c r="BD381" s="160"/>
      <c r="BE381" s="160"/>
      <c r="BF381" s="160"/>
      <c r="BG381" s="160"/>
      <c r="BH381" s="160"/>
      <c r="BI381" s="160"/>
      <c r="BJ381" s="160"/>
      <c r="BK381" s="160"/>
      <c r="BL381" s="160"/>
      <c r="BM381" s="160"/>
      <c r="BN381" s="160"/>
    </row>
    <row r="382" spans="27:66"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  <c r="BI382" s="160"/>
      <c r="BJ382" s="160"/>
      <c r="BK382" s="160"/>
      <c r="BL382" s="160"/>
      <c r="BM382" s="160"/>
      <c r="BN382" s="160"/>
    </row>
    <row r="383" spans="27:66"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  <c r="BI383" s="160"/>
      <c r="BJ383" s="160"/>
      <c r="BK383" s="160"/>
      <c r="BL383" s="160"/>
      <c r="BM383" s="160"/>
      <c r="BN383" s="160"/>
    </row>
    <row r="384" spans="27:66"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  <c r="BJ384" s="160"/>
      <c r="BK384" s="160"/>
      <c r="BL384" s="160"/>
      <c r="BM384" s="160"/>
      <c r="BN384" s="160"/>
    </row>
    <row r="385" spans="27:66"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0"/>
      <c r="BN385" s="160"/>
    </row>
    <row r="386" spans="27:66"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  <c r="BJ386" s="160"/>
      <c r="BK386" s="160"/>
      <c r="BL386" s="160"/>
      <c r="BM386" s="160"/>
      <c r="BN386" s="160"/>
    </row>
    <row r="387" spans="27:66"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  <c r="BJ387" s="160"/>
      <c r="BK387" s="160"/>
      <c r="BL387" s="160"/>
      <c r="BM387" s="160"/>
      <c r="BN387" s="160"/>
    </row>
    <row r="388" spans="27:66"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  <c r="BI388" s="160"/>
      <c r="BJ388" s="160"/>
      <c r="BK388" s="160"/>
      <c r="BL388" s="160"/>
      <c r="BM388" s="160"/>
      <c r="BN388" s="160"/>
    </row>
    <row r="389" spans="27:66"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  <c r="BI389" s="160"/>
      <c r="BJ389" s="160"/>
      <c r="BK389" s="160"/>
      <c r="BL389" s="160"/>
      <c r="BM389" s="160"/>
      <c r="BN389" s="160"/>
    </row>
    <row r="390" spans="27:66"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</row>
    <row r="391" spans="27:66"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  <c r="BJ391" s="160"/>
      <c r="BK391" s="160"/>
      <c r="BL391" s="160"/>
      <c r="BM391" s="160"/>
      <c r="BN391" s="160"/>
    </row>
    <row r="392" spans="27:66"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  <c r="BJ392" s="160"/>
      <c r="BK392" s="160"/>
      <c r="BL392" s="160"/>
      <c r="BM392" s="160"/>
      <c r="BN392" s="160"/>
    </row>
    <row r="393" spans="27:66"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  <c r="BI393" s="160"/>
      <c r="BJ393" s="160"/>
      <c r="BK393" s="160"/>
      <c r="BL393" s="160"/>
      <c r="BM393" s="160"/>
      <c r="BN393" s="160"/>
    </row>
    <row r="394" spans="27:66"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  <c r="BI394" s="160"/>
      <c r="BJ394" s="160"/>
      <c r="BK394" s="160"/>
      <c r="BL394" s="160"/>
      <c r="BM394" s="160"/>
      <c r="BN394" s="160"/>
    </row>
    <row r="395" spans="27:66"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  <c r="BI395" s="160"/>
      <c r="BJ395" s="160"/>
      <c r="BK395" s="160"/>
      <c r="BL395" s="160"/>
      <c r="BM395" s="160"/>
      <c r="BN395" s="160"/>
    </row>
    <row r="396" spans="27:66"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  <c r="BI396" s="160"/>
      <c r="BJ396" s="160"/>
      <c r="BK396" s="160"/>
      <c r="BL396" s="160"/>
      <c r="BM396" s="160"/>
      <c r="BN396" s="160"/>
    </row>
    <row r="397" spans="27:66"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  <c r="BI397" s="160"/>
      <c r="BJ397" s="160"/>
      <c r="BK397" s="160"/>
      <c r="BL397" s="160"/>
      <c r="BM397" s="160"/>
      <c r="BN397" s="160"/>
    </row>
    <row r="398" spans="27:66"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  <c r="BI398" s="160"/>
      <c r="BJ398" s="160"/>
      <c r="BK398" s="160"/>
      <c r="BL398" s="160"/>
      <c r="BM398" s="160"/>
      <c r="BN398" s="160"/>
    </row>
    <row r="399" spans="27:66"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0"/>
      <c r="BN399" s="160"/>
    </row>
    <row r="400" spans="27:66"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0"/>
      <c r="BN400" s="160"/>
    </row>
    <row r="401" spans="27:66"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  <c r="BJ401" s="160"/>
      <c r="BK401" s="160"/>
      <c r="BL401" s="160"/>
      <c r="BM401" s="160"/>
      <c r="BN401" s="160"/>
    </row>
    <row r="402" spans="27:66"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  <c r="BJ402" s="160"/>
      <c r="BK402" s="160"/>
      <c r="BL402" s="160"/>
      <c r="BM402" s="160"/>
      <c r="BN402" s="160"/>
    </row>
    <row r="403" spans="27:66"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  <c r="BJ403" s="160"/>
      <c r="BK403" s="160"/>
      <c r="BL403" s="160"/>
      <c r="BM403" s="160"/>
      <c r="BN403" s="160"/>
    </row>
    <row r="404" spans="27:66"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  <c r="BJ404" s="160"/>
      <c r="BK404" s="160"/>
      <c r="BL404" s="160"/>
      <c r="BM404" s="160"/>
      <c r="BN404" s="160"/>
    </row>
    <row r="405" spans="27:66"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160"/>
      <c r="BN405" s="160"/>
    </row>
    <row r="406" spans="27:66"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160"/>
      <c r="BN406" s="160"/>
    </row>
    <row r="407" spans="27:66"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  <c r="BJ407" s="160"/>
      <c r="BK407" s="160"/>
      <c r="BL407" s="160"/>
      <c r="BM407" s="160"/>
      <c r="BN407" s="160"/>
    </row>
    <row r="408" spans="27:66"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  <c r="BI408" s="160"/>
      <c r="BJ408" s="160"/>
      <c r="BK408" s="160"/>
      <c r="BL408" s="160"/>
      <c r="BM408" s="160"/>
      <c r="BN408" s="160"/>
    </row>
    <row r="409" spans="27:66"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0"/>
      <c r="BB409" s="160"/>
      <c r="BC409" s="160"/>
      <c r="BD409" s="160"/>
      <c r="BE409" s="160"/>
      <c r="BF409" s="160"/>
      <c r="BG409" s="160"/>
      <c r="BH409" s="160"/>
      <c r="BI409" s="160"/>
      <c r="BJ409" s="160"/>
      <c r="BK409" s="160"/>
      <c r="BL409" s="160"/>
      <c r="BM409" s="160"/>
      <c r="BN409" s="160"/>
    </row>
    <row r="410" spans="27:66"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  <c r="AT410" s="160"/>
      <c r="AU410" s="160"/>
      <c r="AV410" s="160"/>
      <c r="AW410" s="160"/>
      <c r="AX410" s="160"/>
      <c r="AY410" s="160"/>
      <c r="AZ410" s="160"/>
      <c r="BA410" s="160"/>
      <c r="BB410" s="160"/>
      <c r="BC410" s="160"/>
      <c r="BD410" s="160"/>
      <c r="BE410" s="160"/>
      <c r="BF410" s="160"/>
      <c r="BG410" s="160"/>
      <c r="BH410" s="160"/>
      <c r="BI410" s="160"/>
      <c r="BJ410" s="160"/>
      <c r="BK410" s="160"/>
      <c r="BL410" s="160"/>
      <c r="BM410" s="160"/>
      <c r="BN410" s="160"/>
    </row>
    <row r="411" spans="27:66"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0"/>
      <c r="AU411" s="160"/>
      <c r="AV411" s="160"/>
      <c r="AW411" s="160"/>
      <c r="AX411" s="160"/>
      <c r="AY411" s="160"/>
      <c r="AZ411" s="160"/>
      <c r="BA411" s="160"/>
      <c r="BB411" s="160"/>
      <c r="BC411" s="160"/>
      <c r="BD411" s="160"/>
      <c r="BE411" s="160"/>
      <c r="BF411" s="160"/>
      <c r="BG411" s="160"/>
      <c r="BH411" s="160"/>
      <c r="BI411" s="160"/>
      <c r="BJ411" s="160"/>
      <c r="BK411" s="160"/>
      <c r="BL411" s="160"/>
      <c r="BM411" s="160"/>
      <c r="BN411" s="160"/>
    </row>
    <row r="412" spans="27:66"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160"/>
      <c r="BC412" s="160"/>
      <c r="BD412" s="160"/>
      <c r="BE412" s="160"/>
      <c r="BF412" s="160"/>
      <c r="BG412" s="160"/>
      <c r="BH412" s="160"/>
      <c r="BI412" s="160"/>
      <c r="BJ412" s="160"/>
      <c r="BK412" s="160"/>
      <c r="BL412" s="160"/>
      <c r="BM412" s="160"/>
      <c r="BN412" s="160"/>
    </row>
    <row r="413" spans="27:66"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  <c r="BJ413" s="160"/>
      <c r="BK413" s="160"/>
      <c r="BL413" s="160"/>
      <c r="BM413" s="160"/>
      <c r="BN413" s="160"/>
    </row>
    <row r="414" spans="27:66"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  <c r="BI414" s="160"/>
      <c r="BJ414" s="160"/>
      <c r="BK414" s="160"/>
      <c r="BL414" s="160"/>
      <c r="BM414" s="160"/>
      <c r="BN414" s="160"/>
    </row>
    <row r="415" spans="27:66"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0"/>
      <c r="BB415" s="160"/>
      <c r="BC415" s="160"/>
      <c r="BD415" s="160"/>
      <c r="BE415" s="160"/>
      <c r="BF415" s="160"/>
      <c r="BG415" s="160"/>
      <c r="BH415" s="160"/>
      <c r="BI415" s="160"/>
      <c r="BJ415" s="160"/>
      <c r="BK415" s="160"/>
      <c r="BL415" s="160"/>
      <c r="BM415" s="160"/>
      <c r="BN415" s="160"/>
    </row>
    <row r="416" spans="27:66"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  <c r="BI416" s="160"/>
      <c r="BJ416" s="160"/>
      <c r="BK416" s="160"/>
      <c r="BL416" s="160"/>
      <c r="BM416" s="160"/>
      <c r="BN416" s="160"/>
    </row>
    <row r="417" spans="27:66"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0"/>
      <c r="BB417" s="160"/>
      <c r="BC417" s="160"/>
      <c r="BD417" s="160"/>
      <c r="BE417" s="160"/>
      <c r="BF417" s="160"/>
      <c r="BG417" s="160"/>
      <c r="BH417" s="160"/>
      <c r="BI417" s="160"/>
      <c r="BJ417" s="160"/>
      <c r="BK417" s="160"/>
      <c r="BL417" s="160"/>
      <c r="BM417" s="160"/>
      <c r="BN417" s="160"/>
    </row>
    <row r="418" spans="27:66"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0"/>
      <c r="AU418" s="160"/>
      <c r="AV418" s="160"/>
      <c r="AW418" s="160"/>
      <c r="AX418" s="160"/>
      <c r="AY418" s="160"/>
      <c r="AZ418" s="160"/>
      <c r="BA418" s="160"/>
      <c r="BB418" s="160"/>
      <c r="BC418" s="160"/>
      <c r="BD418" s="160"/>
      <c r="BE418" s="160"/>
      <c r="BF418" s="160"/>
      <c r="BG418" s="160"/>
      <c r="BH418" s="160"/>
      <c r="BI418" s="160"/>
      <c r="BJ418" s="160"/>
      <c r="BK418" s="160"/>
      <c r="BL418" s="160"/>
      <c r="BM418" s="160"/>
      <c r="BN418" s="160"/>
    </row>
    <row r="419" spans="27:66"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  <c r="AT419" s="160"/>
      <c r="AU419" s="160"/>
      <c r="AV419" s="160"/>
      <c r="AW419" s="160"/>
      <c r="AX419" s="160"/>
      <c r="AY419" s="160"/>
      <c r="AZ419" s="160"/>
      <c r="BA419" s="160"/>
      <c r="BB419" s="160"/>
      <c r="BC419" s="160"/>
      <c r="BD419" s="160"/>
      <c r="BE419" s="160"/>
      <c r="BF419" s="160"/>
      <c r="BG419" s="160"/>
      <c r="BH419" s="160"/>
      <c r="BI419" s="160"/>
      <c r="BJ419" s="160"/>
      <c r="BK419" s="160"/>
      <c r="BL419" s="160"/>
      <c r="BM419" s="160"/>
      <c r="BN419" s="160"/>
    </row>
    <row r="420" spans="27:66"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0"/>
      <c r="BC420" s="160"/>
      <c r="BD420" s="160"/>
      <c r="BE420" s="160"/>
      <c r="BF420" s="160"/>
      <c r="BG420" s="160"/>
      <c r="BH420" s="160"/>
      <c r="BI420" s="160"/>
      <c r="BJ420" s="160"/>
      <c r="BK420" s="160"/>
      <c r="BL420" s="160"/>
      <c r="BM420" s="160"/>
      <c r="BN420" s="160"/>
    </row>
    <row r="421" spans="27:66"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0"/>
      <c r="BB421" s="160"/>
      <c r="BC421" s="160"/>
      <c r="BD421" s="160"/>
      <c r="BE421" s="160"/>
      <c r="BF421" s="160"/>
      <c r="BG421" s="160"/>
      <c r="BH421" s="160"/>
      <c r="BI421" s="160"/>
      <c r="BJ421" s="160"/>
      <c r="BK421" s="160"/>
      <c r="BL421" s="160"/>
      <c r="BM421" s="160"/>
      <c r="BN421" s="160"/>
    </row>
    <row r="422" spans="27:66"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0"/>
      <c r="BB422" s="160"/>
      <c r="BC422" s="160"/>
      <c r="BD422" s="160"/>
      <c r="BE422" s="160"/>
      <c r="BF422" s="160"/>
      <c r="BG422" s="160"/>
      <c r="BH422" s="160"/>
      <c r="BI422" s="160"/>
      <c r="BJ422" s="160"/>
      <c r="BK422" s="160"/>
      <c r="BL422" s="160"/>
      <c r="BM422" s="160"/>
      <c r="BN422" s="160"/>
    </row>
    <row r="423" spans="27:66"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0"/>
      <c r="BB423" s="160"/>
      <c r="BC423" s="160"/>
      <c r="BD423" s="160"/>
      <c r="BE423" s="160"/>
      <c r="BF423" s="160"/>
      <c r="BG423" s="160"/>
      <c r="BH423" s="160"/>
      <c r="BI423" s="160"/>
      <c r="BJ423" s="160"/>
      <c r="BK423" s="160"/>
      <c r="BL423" s="160"/>
      <c r="BM423" s="160"/>
      <c r="BN423" s="160"/>
    </row>
    <row r="424" spans="27:66"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0"/>
      <c r="AU424" s="160"/>
      <c r="AV424" s="160"/>
      <c r="AW424" s="160"/>
      <c r="AX424" s="160"/>
      <c r="AY424" s="160"/>
      <c r="AZ424" s="160"/>
      <c r="BA424" s="160"/>
      <c r="BB424" s="160"/>
      <c r="BC424" s="160"/>
      <c r="BD424" s="160"/>
      <c r="BE424" s="160"/>
      <c r="BF424" s="160"/>
      <c r="BG424" s="160"/>
      <c r="BH424" s="160"/>
      <c r="BI424" s="160"/>
      <c r="BJ424" s="160"/>
      <c r="BK424" s="160"/>
      <c r="BL424" s="160"/>
      <c r="BM424" s="160"/>
      <c r="BN424" s="160"/>
    </row>
    <row r="425" spans="27:66"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  <c r="BI425" s="160"/>
      <c r="BJ425" s="160"/>
      <c r="BK425" s="160"/>
      <c r="BL425" s="160"/>
      <c r="BM425" s="160"/>
      <c r="BN425" s="160"/>
    </row>
    <row r="426" spans="27:66"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0"/>
      <c r="AU426" s="160"/>
      <c r="AV426" s="160"/>
      <c r="AW426" s="160"/>
      <c r="AX426" s="160"/>
      <c r="AY426" s="160"/>
      <c r="AZ426" s="160"/>
      <c r="BA426" s="160"/>
      <c r="BB426" s="160"/>
      <c r="BC426" s="160"/>
      <c r="BD426" s="160"/>
      <c r="BE426" s="160"/>
      <c r="BF426" s="160"/>
      <c r="BG426" s="160"/>
      <c r="BH426" s="160"/>
      <c r="BI426" s="160"/>
      <c r="BJ426" s="160"/>
      <c r="BK426" s="160"/>
      <c r="BL426" s="160"/>
      <c r="BM426" s="160"/>
      <c r="BN426" s="160"/>
    </row>
    <row r="427" spans="27:66"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0"/>
      <c r="BC427" s="160"/>
      <c r="BD427" s="160"/>
      <c r="BE427" s="160"/>
      <c r="BF427" s="160"/>
      <c r="BG427" s="160"/>
      <c r="BH427" s="160"/>
      <c r="BI427" s="160"/>
      <c r="BJ427" s="160"/>
      <c r="BK427" s="160"/>
      <c r="BL427" s="160"/>
      <c r="BM427" s="160"/>
      <c r="BN427" s="160"/>
    </row>
    <row r="428" spans="27:66"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0"/>
      <c r="BB428" s="160"/>
      <c r="BC428" s="160"/>
      <c r="BD428" s="160"/>
      <c r="BE428" s="160"/>
      <c r="BF428" s="160"/>
      <c r="BG428" s="160"/>
      <c r="BH428" s="160"/>
      <c r="BI428" s="160"/>
      <c r="BJ428" s="160"/>
      <c r="BK428" s="160"/>
      <c r="BL428" s="160"/>
      <c r="BM428" s="160"/>
      <c r="BN428" s="160"/>
    </row>
    <row r="429" spans="27:66"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0"/>
      <c r="BB429" s="160"/>
      <c r="BC429" s="160"/>
      <c r="BD429" s="160"/>
      <c r="BE429" s="160"/>
      <c r="BF429" s="160"/>
      <c r="BG429" s="160"/>
      <c r="BH429" s="160"/>
      <c r="BI429" s="160"/>
      <c r="BJ429" s="160"/>
      <c r="BK429" s="160"/>
      <c r="BL429" s="160"/>
      <c r="BM429" s="160"/>
      <c r="BN429" s="160"/>
    </row>
    <row r="430" spans="27:66"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0"/>
      <c r="AU430" s="160"/>
      <c r="AV430" s="160"/>
      <c r="AW430" s="160"/>
      <c r="AX430" s="160"/>
      <c r="AY430" s="160"/>
      <c r="AZ430" s="160"/>
      <c r="BA430" s="160"/>
      <c r="BB430" s="160"/>
      <c r="BC430" s="160"/>
      <c r="BD430" s="160"/>
      <c r="BE430" s="160"/>
      <c r="BF430" s="160"/>
      <c r="BG430" s="160"/>
      <c r="BH430" s="160"/>
      <c r="BI430" s="160"/>
      <c r="BJ430" s="160"/>
      <c r="BK430" s="160"/>
      <c r="BL430" s="160"/>
      <c r="BM430" s="160"/>
      <c r="BN430" s="160"/>
    </row>
    <row r="431" spans="27:66"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0"/>
      <c r="AU431" s="160"/>
      <c r="AV431" s="160"/>
      <c r="AW431" s="160"/>
      <c r="AX431" s="160"/>
      <c r="AY431" s="160"/>
      <c r="AZ431" s="160"/>
      <c r="BA431" s="160"/>
      <c r="BB431" s="160"/>
      <c r="BC431" s="160"/>
      <c r="BD431" s="160"/>
      <c r="BE431" s="160"/>
      <c r="BF431" s="160"/>
      <c r="BG431" s="160"/>
      <c r="BH431" s="160"/>
      <c r="BI431" s="160"/>
      <c r="BJ431" s="160"/>
      <c r="BK431" s="160"/>
      <c r="BL431" s="160"/>
      <c r="BM431" s="160"/>
      <c r="BN431" s="160"/>
    </row>
    <row r="432" spans="27:66"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0"/>
      <c r="AU432" s="160"/>
      <c r="AV432" s="160"/>
      <c r="AW432" s="160"/>
      <c r="AX432" s="160"/>
      <c r="AY432" s="160"/>
      <c r="AZ432" s="160"/>
      <c r="BA432" s="160"/>
      <c r="BB432" s="160"/>
      <c r="BC432" s="160"/>
      <c r="BD432" s="160"/>
      <c r="BE432" s="160"/>
      <c r="BF432" s="160"/>
      <c r="BG432" s="160"/>
      <c r="BH432" s="160"/>
      <c r="BI432" s="160"/>
      <c r="BJ432" s="160"/>
      <c r="BK432" s="160"/>
      <c r="BL432" s="160"/>
      <c r="BM432" s="160"/>
      <c r="BN432" s="160"/>
    </row>
    <row r="433" spans="27:66"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0"/>
      <c r="AU433" s="160"/>
      <c r="AV433" s="160"/>
      <c r="AW433" s="160"/>
      <c r="AX433" s="160"/>
      <c r="AY433" s="160"/>
      <c r="AZ433" s="160"/>
      <c r="BA433" s="160"/>
      <c r="BB433" s="160"/>
      <c r="BC433" s="160"/>
      <c r="BD433" s="160"/>
      <c r="BE433" s="160"/>
      <c r="BF433" s="160"/>
      <c r="BG433" s="160"/>
      <c r="BH433" s="160"/>
      <c r="BI433" s="160"/>
      <c r="BJ433" s="160"/>
      <c r="BK433" s="160"/>
      <c r="BL433" s="160"/>
      <c r="BM433" s="160"/>
      <c r="BN433" s="160"/>
    </row>
    <row r="434" spans="27:66"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0"/>
      <c r="AU434" s="160"/>
      <c r="AV434" s="160"/>
      <c r="AW434" s="160"/>
      <c r="AX434" s="160"/>
      <c r="AY434" s="160"/>
      <c r="AZ434" s="160"/>
      <c r="BA434" s="160"/>
      <c r="BB434" s="160"/>
      <c r="BC434" s="160"/>
      <c r="BD434" s="160"/>
      <c r="BE434" s="160"/>
      <c r="BF434" s="160"/>
      <c r="BG434" s="160"/>
      <c r="BH434" s="160"/>
      <c r="BI434" s="160"/>
      <c r="BJ434" s="160"/>
      <c r="BK434" s="160"/>
      <c r="BL434" s="160"/>
      <c r="BM434" s="160"/>
      <c r="BN434" s="160"/>
    </row>
    <row r="435" spans="27:66"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  <c r="BI435" s="160"/>
      <c r="BJ435" s="160"/>
      <c r="BK435" s="160"/>
      <c r="BL435" s="160"/>
      <c r="BM435" s="160"/>
      <c r="BN435" s="160"/>
    </row>
    <row r="436" spans="27:66"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0"/>
      <c r="AU436" s="160"/>
      <c r="AV436" s="160"/>
      <c r="AW436" s="160"/>
      <c r="AX436" s="160"/>
      <c r="AY436" s="160"/>
      <c r="AZ436" s="160"/>
      <c r="BA436" s="160"/>
      <c r="BB436" s="160"/>
      <c r="BC436" s="160"/>
      <c r="BD436" s="160"/>
      <c r="BE436" s="160"/>
      <c r="BF436" s="160"/>
      <c r="BG436" s="160"/>
      <c r="BH436" s="160"/>
      <c r="BI436" s="160"/>
      <c r="BJ436" s="160"/>
      <c r="BK436" s="160"/>
      <c r="BL436" s="160"/>
      <c r="BM436" s="160"/>
      <c r="BN436" s="160"/>
    </row>
    <row r="437" spans="27:66"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0"/>
      <c r="AU437" s="160"/>
      <c r="AV437" s="160"/>
      <c r="AW437" s="160"/>
      <c r="AX437" s="160"/>
      <c r="AY437" s="160"/>
      <c r="AZ437" s="160"/>
      <c r="BA437" s="160"/>
      <c r="BB437" s="160"/>
      <c r="BC437" s="160"/>
      <c r="BD437" s="160"/>
      <c r="BE437" s="160"/>
      <c r="BF437" s="160"/>
      <c r="BG437" s="160"/>
      <c r="BH437" s="160"/>
      <c r="BI437" s="160"/>
      <c r="BJ437" s="160"/>
      <c r="BK437" s="160"/>
      <c r="BL437" s="160"/>
      <c r="BM437" s="160"/>
      <c r="BN437" s="160"/>
    </row>
    <row r="438" spans="27:66"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0"/>
      <c r="AU438" s="160"/>
      <c r="AV438" s="160"/>
      <c r="AW438" s="160"/>
      <c r="AX438" s="160"/>
      <c r="AY438" s="160"/>
      <c r="AZ438" s="160"/>
      <c r="BA438" s="160"/>
      <c r="BB438" s="160"/>
      <c r="BC438" s="160"/>
      <c r="BD438" s="160"/>
      <c r="BE438" s="160"/>
      <c r="BF438" s="160"/>
      <c r="BG438" s="160"/>
      <c r="BH438" s="160"/>
      <c r="BI438" s="160"/>
      <c r="BJ438" s="160"/>
      <c r="BK438" s="160"/>
      <c r="BL438" s="160"/>
      <c r="BM438" s="160"/>
      <c r="BN438" s="160"/>
    </row>
    <row r="439" spans="27:66"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0"/>
      <c r="AU439" s="160"/>
      <c r="AV439" s="160"/>
      <c r="AW439" s="160"/>
      <c r="AX439" s="160"/>
      <c r="AY439" s="160"/>
      <c r="AZ439" s="160"/>
      <c r="BA439" s="160"/>
      <c r="BB439" s="160"/>
      <c r="BC439" s="160"/>
      <c r="BD439" s="160"/>
      <c r="BE439" s="160"/>
      <c r="BF439" s="160"/>
      <c r="BG439" s="160"/>
      <c r="BH439" s="160"/>
      <c r="BI439" s="160"/>
      <c r="BJ439" s="160"/>
      <c r="BK439" s="160"/>
      <c r="BL439" s="160"/>
      <c r="BM439" s="160"/>
      <c r="BN439" s="160"/>
    </row>
    <row r="440" spans="27:66"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0"/>
      <c r="AU440" s="160"/>
      <c r="AV440" s="160"/>
      <c r="AW440" s="160"/>
      <c r="AX440" s="160"/>
      <c r="AY440" s="160"/>
      <c r="AZ440" s="160"/>
      <c r="BA440" s="160"/>
      <c r="BB440" s="160"/>
      <c r="BC440" s="160"/>
      <c r="BD440" s="160"/>
      <c r="BE440" s="160"/>
      <c r="BF440" s="160"/>
      <c r="BG440" s="160"/>
      <c r="BH440" s="160"/>
      <c r="BI440" s="160"/>
      <c r="BJ440" s="160"/>
      <c r="BK440" s="160"/>
      <c r="BL440" s="160"/>
      <c r="BM440" s="160"/>
      <c r="BN440" s="160"/>
    </row>
    <row r="441" spans="27:66"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0"/>
      <c r="AU441" s="160"/>
      <c r="AV441" s="160"/>
      <c r="AW441" s="160"/>
      <c r="AX441" s="160"/>
      <c r="AY441" s="160"/>
      <c r="AZ441" s="160"/>
      <c r="BA441" s="160"/>
      <c r="BB441" s="160"/>
      <c r="BC441" s="160"/>
      <c r="BD441" s="160"/>
      <c r="BE441" s="160"/>
      <c r="BF441" s="160"/>
      <c r="BG441" s="160"/>
      <c r="BH441" s="160"/>
      <c r="BI441" s="160"/>
      <c r="BJ441" s="160"/>
      <c r="BK441" s="160"/>
      <c r="BL441" s="160"/>
      <c r="BM441" s="160"/>
      <c r="BN441" s="160"/>
    </row>
    <row r="442" spans="27:66"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0"/>
      <c r="AU442" s="160"/>
      <c r="AV442" s="160"/>
      <c r="AW442" s="160"/>
      <c r="AX442" s="160"/>
      <c r="AY442" s="160"/>
      <c r="AZ442" s="160"/>
      <c r="BA442" s="160"/>
      <c r="BB442" s="160"/>
      <c r="BC442" s="160"/>
      <c r="BD442" s="160"/>
      <c r="BE442" s="160"/>
      <c r="BF442" s="160"/>
      <c r="BG442" s="160"/>
      <c r="BH442" s="160"/>
      <c r="BI442" s="160"/>
      <c r="BJ442" s="160"/>
      <c r="BK442" s="160"/>
      <c r="BL442" s="160"/>
      <c r="BM442" s="160"/>
      <c r="BN442" s="160"/>
    </row>
    <row r="443" spans="27:66"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0"/>
      <c r="AU443" s="160"/>
      <c r="AV443" s="160"/>
      <c r="AW443" s="160"/>
      <c r="AX443" s="160"/>
      <c r="AY443" s="160"/>
      <c r="AZ443" s="160"/>
      <c r="BA443" s="160"/>
      <c r="BB443" s="160"/>
      <c r="BC443" s="160"/>
      <c r="BD443" s="160"/>
      <c r="BE443" s="160"/>
      <c r="BF443" s="160"/>
      <c r="BG443" s="160"/>
      <c r="BH443" s="160"/>
      <c r="BI443" s="160"/>
      <c r="BJ443" s="160"/>
      <c r="BK443" s="160"/>
      <c r="BL443" s="160"/>
      <c r="BM443" s="160"/>
      <c r="BN443" s="160"/>
    </row>
    <row r="444" spans="27:66"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0"/>
      <c r="AU444" s="160"/>
      <c r="AV444" s="160"/>
      <c r="AW444" s="160"/>
      <c r="AX444" s="160"/>
      <c r="AY444" s="160"/>
      <c r="AZ444" s="160"/>
      <c r="BA444" s="160"/>
      <c r="BB444" s="160"/>
      <c r="BC444" s="160"/>
      <c r="BD444" s="160"/>
      <c r="BE444" s="160"/>
      <c r="BF444" s="160"/>
      <c r="BG444" s="160"/>
      <c r="BH444" s="160"/>
      <c r="BI444" s="160"/>
      <c r="BJ444" s="160"/>
      <c r="BK444" s="160"/>
      <c r="BL444" s="160"/>
      <c r="BM444" s="160"/>
      <c r="BN444" s="160"/>
    </row>
    <row r="445" spans="27:66"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0"/>
      <c r="AU445" s="160"/>
      <c r="AV445" s="160"/>
      <c r="AW445" s="160"/>
      <c r="AX445" s="160"/>
      <c r="AY445" s="160"/>
      <c r="AZ445" s="160"/>
      <c r="BA445" s="160"/>
      <c r="BB445" s="160"/>
      <c r="BC445" s="160"/>
      <c r="BD445" s="160"/>
      <c r="BE445" s="160"/>
      <c r="BF445" s="160"/>
      <c r="BG445" s="160"/>
      <c r="BH445" s="160"/>
      <c r="BI445" s="160"/>
      <c r="BJ445" s="160"/>
      <c r="BK445" s="160"/>
      <c r="BL445" s="160"/>
      <c r="BM445" s="160"/>
      <c r="BN445" s="160"/>
    </row>
    <row r="446" spans="27:66"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0"/>
      <c r="BB446" s="160"/>
      <c r="BC446" s="160"/>
      <c r="BD446" s="160"/>
      <c r="BE446" s="160"/>
      <c r="BF446" s="160"/>
      <c r="BG446" s="160"/>
      <c r="BH446" s="160"/>
      <c r="BI446" s="160"/>
      <c r="BJ446" s="160"/>
      <c r="BK446" s="160"/>
      <c r="BL446" s="160"/>
      <c r="BM446" s="160"/>
      <c r="BN446" s="160"/>
    </row>
    <row r="447" spans="27:66"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0"/>
      <c r="BB447" s="160"/>
      <c r="BC447" s="160"/>
      <c r="BD447" s="160"/>
      <c r="BE447" s="160"/>
      <c r="BF447" s="160"/>
      <c r="BG447" s="160"/>
      <c r="BH447" s="160"/>
      <c r="BI447" s="160"/>
      <c r="BJ447" s="160"/>
      <c r="BK447" s="160"/>
      <c r="BL447" s="160"/>
      <c r="BM447" s="160"/>
      <c r="BN447" s="160"/>
    </row>
    <row r="448" spans="27:66"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0"/>
      <c r="AU448" s="160"/>
      <c r="AV448" s="160"/>
      <c r="AW448" s="160"/>
      <c r="AX448" s="160"/>
      <c r="AY448" s="160"/>
      <c r="AZ448" s="160"/>
      <c r="BA448" s="160"/>
      <c r="BB448" s="160"/>
      <c r="BC448" s="160"/>
      <c r="BD448" s="160"/>
      <c r="BE448" s="160"/>
      <c r="BF448" s="160"/>
      <c r="BG448" s="160"/>
      <c r="BH448" s="160"/>
      <c r="BI448" s="160"/>
      <c r="BJ448" s="160"/>
      <c r="BK448" s="160"/>
      <c r="BL448" s="160"/>
      <c r="BM448" s="160"/>
      <c r="BN448" s="160"/>
    </row>
    <row r="449" spans="27:66"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0"/>
      <c r="AU449" s="160"/>
      <c r="AV449" s="160"/>
      <c r="AW449" s="160"/>
      <c r="AX449" s="160"/>
      <c r="AY449" s="160"/>
      <c r="AZ449" s="160"/>
      <c r="BA449" s="160"/>
      <c r="BB449" s="160"/>
      <c r="BC449" s="160"/>
      <c r="BD449" s="160"/>
      <c r="BE449" s="160"/>
      <c r="BF449" s="160"/>
      <c r="BG449" s="160"/>
      <c r="BH449" s="160"/>
      <c r="BI449" s="160"/>
      <c r="BJ449" s="160"/>
      <c r="BK449" s="160"/>
      <c r="BL449" s="160"/>
      <c r="BM449" s="160"/>
      <c r="BN449" s="160"/>
    </row>
    <row r="450" spans="27:66"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0"/>
      <c r="AU450" s="160"/>
      <c r="AV450" s="160"/>
      <c r="AW450" s="160"/>
      <c r="AX450" s="160"/>
      <c r="AY450" s="160"/>
      <c r="AZ450" s="160"/>
      <c r="BA450" s="160"/>
      <c r="BB450" s="160"/>
      <c r="BC450" s="160"/>
      <c r="BD450" s="160"/>
      <c r="BE450" s="160"/>
      <c r="BF450" s="160"/>
      <c r="BG450" s="160"/>
      <c r="BH450" s="160"/>
      <c r="BI450" s="160"/>
      <c r="BJ450" s="160"/>
      <c r="BK450" s="160"/>
      <c r="BL450" s="160"/>
      <c r="BM450" s="160"/>
      <c r="BN450" s="160"/>
    </row>
    <row r="451" spans="27:66"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0"/>
      <c r="AU451" s="160"/>
      <c r="AV451" s="160"/>
      <c r="AW451" s="160"/>
      <c r="AX451" s="160"/>
      <c r="AY451" s="160"/>
      <c r="AZ451" s="160"/>
      <c r="BA451" s="160"/>
      <c r="BB451" s="160"/>
      <c r="BC451" s="160"/>
      <c r="BD451" s="160"/>
      <c r="BE451" s="160"/>
      <c r="BF451" s="160"/>
      <c r="BG451" s="160"/>
      <c r="BH451" s="160"/>
      <c r="BI451" s="160"/>
      <c r="BJ451" s="160"/>
      <c r="BK451" s="160"/>
      <c r="BL451" s="160"/>
      <c r="BM451" s="160"/>
      <c r="BN451" s="160"/>
    </row>
    <row r="452" spans="27:66"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0"/>
      <c r="BB452" s="160"/>
      <c r="BC452" s="160"/>
      <c r="BD452" s="160"/>
      <c r="BE452" s="160"/>
      <c r="BF452" s="160"/>
      <c r="BG452" s="160"/>
      <c r="BH452" s="160"/>
      <c r="BI452" s="160"/>
      <c r="BJ452" s="160"/>
      <c r="BK452" s="160"/>
      <c r="BL452" s="160"/>
      <c r="BM452" s="160"/>
      <c r="BN452" s="160"/>
    </row>
    <row r="453" spans="27:66"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0"/>
      <c r="BB453" s="160"/>
      <c r="BC453" s="160"/>
      <c r="BD453" s="160"/>
      <c r="BE453" s="160"/>
      <c r="BF453" s="160"/>
      <c r="BG453" s="160"/>
      <c r="BH453" s="160"/>
      <c r="BI453" s="160"/>
      <c r="BJ453" s="160"/>
      <c r="BK453" s="160"/>
      <c r="BL453" s="160"/>
      <c r="BM453" s="160"/>
      <c r="BN453" s="160"/>
    </row>
    <row r="454" spans="27:66"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  <c r="BI454" s="160"/>
      <c r="BJ454" s="160"/>
      <c r="BK454" s="160"/>
      <c r="BL454" s="160"/>
      <c r="BM454" s="160"/>
      <c r="BN454" s="160"/>
    </row>
    <row r="455" spans="27:66"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0"/>
      <c r="AU455" s="160"/>
      <c r="AV455" s="160"/>
      <c r="AW455" s="160"/>
      <c r="AX455" s="160"/>
      <c r="AY455" s="160"/>
      <c r="AZ455" s="160"/>
      <c r="BA455" s="160"/>
      <c r="BB455" s="160"/>
      <c r="BC455" s="160"/>
      <c r="BD455" s="160"/>
      <c r="BE455" s="160"/>
      <c r="BF455" s="160"/>
      <c r="BG455" s="160"/>
      <c r="BH455" s="160"/>
      <c r="BI455" s="160"/>
      <c r="BJ455" s="160"/>
      <c r="BK455" s="160"/>
      <c r="BL455" s="160"/>
      <c r="BM455" s="160"/>
      <c r="BN455" s="160"/>
    </row>
    <row r="456" spans="27:66"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0"/>
      <c r="BB456" s="160"/>
      <c r="BC456" s="160"/>
      <c r="BD456" s="160"/>
      <c r="BE456" s="160"/>
      <c r="BF456" s="160"/>
      <c r="BG456" s="160"/>
      <c r="BH456" s="160"/>
      <c r="BI456" s="160"/>
      <c r="BJ456" s="160"/>
      <c r="BK456" s="160"/>
      <c r="BL456" s="160"/>
      <c r="BM456" s="160"/>
      <c r="BN456" s="160"/>
    </row>
    <row r="457" spans="27:66"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  <c r="BE457" s="160"/>
      <c r="BF457" s="160"/>
      <c r="BG457" s="160"/>
      <c r="BH457" s="160"/>
      <c r="BI457" s="160"/>
      <c r="BJ457" s="160"/>
      <c r="BK457" s="160"/>
      <c r="BL457" s="160"/>
      <c r="BM457" s="160"/>
      <c r="BN457" s="160"/>
    </row>
    <row r="458" spans="27:66"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  <c r="BI458" s="160"/>
      <c r="BJ458" s="160"/>
      <c r="BK458" s="160"/>
      <c r="BL458" s="160"/>
      <c r="BM458" s="160"/>
      <c r="BN458" s="160"/>
    </row>
    <row r="459" spans="27:66"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  <c r="BE459" s="160"/>
      <c r="BF459" s="160"/>
      <c r="BG459" s="160"/>
      <c r="BH459" s="160"/>
      <c r="BI459" s="160"/>
      <c r="BJ459" s="160"/>
      <c r="BK459" s="160"/>
      <c r="BL459" s="160"/>
      <c r="BM459" s="160"/>
      <c r="BN459" s="160"/>
    </row>
    <row r="460" spans="27:66"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0"/>
      <c r="AU460" s="160"/>
      <c r="AV460" s="160"/>
      <c r="AW460" s="160"/>
      <c r="AX460" s="160"/>
      <c r="AY460" s="160"/>
      <c r="AZ460" s="160"/>
      <c r="BA460" s="160"/>
      <c r="BB460" s="160"/>
      <c r="BC460" s="160"/>
      <c r="BD460" s="160"/>
      <c r="BE460" s="160"/>
      <c r="BF460" s="160"/>
      <c r="BG460" s="160"/>
      <c r="BH460" s="160"/>
      <c r="BI460" s="160"/>
      <c r="BJ460" s="160"/>
      <c r="BK460" s="160"/>
      <c r="BL460" s="160"/>
      <c r="BM460" s="160"/>
      <c r="BN460" s="160"/>
    </row>
    <row r="461" spans="27:66"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  <c r="BI461" s="160"/>
      <c r="BJ461" s="160"/>
      <c r="BK461" s="160"/>
      <c r="BL461" s="160"/>
      <c r="BM461" s="160"/>
      <c r="BN461" s="160"/>
    </row>
    <row r="462" spans="27:66">
      <c r="AA462" s="160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  <c r="BJ462" s="160"/>
      <c r="BK462" s="160"/>
      <c r="BL462" s="160"/>
      <c r="BM462" s="160"/>
      <c r="BN462" s="160"/>
    </row>
    <row r="463" spans="27:66"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  <c r="BJ463" s="160"/>
      <c r="BK463" s="160"/>
      <c r="BL463" s="160"/>
      <c r="BM463" s="160"/>
      <c r="BN463" s="160"/>
    </row>
    <row r="464" spans="27:66"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  <c r="BJ464" s="160"/>
      <c r="BK464" s="160"/>
      <c r="BL464" s="160"/>
      <c r="BM464" s="160"/>
      <c r="BN464" s="160"/>
    </row>
    <row r="465" spans="27:66"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  <c r="BI465" s="160"/>
      <c r="BJ465" s="160"/>
      <c r="BK465" s="160"/>
      <c r="BL465" s="160"/>
      <c r="BM465" s="160"/>
      <c r="BN465" s="160"/>
    </row>
    <row r="466" spans="27:66"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  <c r="BI466" s="160"/>
      <c r="BJ466" s="160"/>
      <c r="BK466" s="160"/>
      <c r="BL466" s="160"/>
      <c r="BM466" s="160"/>
      <c r="BN466" s="160"/>
    </row>
    <row r="467" spans="27:66"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  <c r="BJ467" s="160"/>
      <c r="BK467" s="160"/>
      <c r="BL467" s="160"/>
      <c r="BM467" s="160"/>
      <c r="BN467" s="160"/>
    </row>
    <row r="468" spans="27:66"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  <c r="BI468" s="160"/>
      <c r="BJ468" s="160"/>
      <c r="BK468" s="160"/>
      <c r="BL468" s="160"/>
      <c r="BM468" s="160"/>
      <c r="BN468" s="160"/>
    </row>
    <row r="469" spans="27:66"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  <c r="BI469" s="160"/>
      <c r="BJ469" s="160"/>
      <c r="BK469" s="160"/>
      <c r="BL469" s="160"/>
      <c r="BM469" s="160"/>
      <c r="BN469" s="160"/>
    </row>
    <row r="470" spans="27:66"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160"/>
      <c r="BN470" s="160"/>
    </row>
    <row r="471" spans="27:66"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  <c r="BJ471" s="160"/>
      <c r="BK471" s="160"/>
      <c r="BL471" s="160"/>
      <c r="BM471" s="160"/>
      <c r="BN471" s="160"/>
    </row>
    <row r="472" spans="27:66"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  <c r="BJ472" s="160"/>
      <c r="BK472" s="160"/>
      <c r="BL472" s="160"/>
      <c r="BM472" s="160"/>
      <c r="BN472" s="160"/>
    </row>
    <row r="473" spans="27:66"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  <c r="BJ473" s="160"/>
      <c r="BK473" s="160"/>
      <c r="BL473" s="160"/>
      <c r="BM473" s="160"/>
      <c r="BN473" s="160"/>
    </row>
    <row r="474" spans="27:66"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  <c r="BJ474" s="160"/>
      <c r="BK474" s="160"/>
      <c r="BL474" s="160"/>
      <c r="BM474" s="160"/>
      <c r="BN474" s="160"/>
    </row>
    <row r="475" spans="27:66"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0"/>
      <c r="BN475" s="160"/>
    </row>
    <row r="476" spans="27:66"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  <c r="BJ476" s="160"/>
      <c r="BK476" s="160"/>
      <c r="BL476" s="160"/>
      <c r="BM476" s="160"/>
      <c r="BN476" s="160"/>
    </row>
    <row r="477" spans="27:66"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160"/>
      <c r="BN477" s="160"/>
    </row>
    <row r="478" spans="27:66"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  <c r="BJ478" s="160"/>
      <c r="BK478" s="160"/>
      <c r="BL478" s="160"/>
      <c r="BM478" s="160"/>
      <c r="BN478" s="160"/>
    </row>
    <row r="479" spans="27:66"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  <c r="BJ479" s="160"/>
      <c r="BK479" s="160"/>
      <c r="BL479" s="160"/>
      <c r="BM479" s="160"/>
      <c r="BN479" s="160"/>
    </row>
    <row r="480" spans="27:66"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  <c r="BI480" s="160"/>
      <c r="BJ480" s="160"/>
      <c r="BK480" s="160"/>
      <c r="BL480" s="160"/>
      <c r="BM480" s="160"/>
      <c r="BN480" s="160"/>
    </row>
    <row r="481" spans="27:66"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  <c r="BI481" s="160"/>
      <c r="BJ481" s="160"/>
      <c r="BK481" s="160"/>
      <c r="BL481" s="160"/>
      <c r="BM481" s="160"/>
      <c r="BN481" s="160"/>
    </row>
    <row r="482" spans="27:66"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0"/>
      <c r="AU482" s="160"/>
      <c r="AV482" s="160"/>
      <c r="AW482" s="160"/>
      <c r="AX482" s="160"/>
      <c r="AY482" s="160"/>
      <c r="AZ482" s="160"/>
      <c r="BA482" s="160"/>
      <c r="BB482" s="160"/>
      <c r="BC482" s="160"/>
      <c r="BD482" s="160"/>
      <c r="BE482" s="160"/>
      <c r="BF482" s="160"/>
      <c r="BG482" s="160"/>
      <c r="BH482" s="160"/>
      <c r="BI482" s="160"/>
      <c r="BJ482" s="160"/>
      <c r="BK482" s="160"/>
      <c r="BL482" s="160"/>
      <c r="BM482" s="160"/>
      <c r="BN482" s="160"/>
    </row>
    <row r="483" spans="27:66"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  <c r="BI483" s="160"/>
      <c r="BJ483" s="160"/>
      <c r="BK483" s="160"/>
      <c r="BL483" s="160"/>
      <c r="BM483" s="160"/>
      <c r="BN483" s="160"/>
    </row>
    <row r="484" spans="27:66"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0"/>
      <c r="AU484" s="160"/>
      <c r="AV484" s="160"/>
      <c r="AW484" s="160"/>
      <c r="AX484" s="160"/>
      <c r="AY484" s="160"/>
      <c r="AZ484" s="160"/>
      <c r="BA484" s="160"/>
      <c r="BB484" s="160"/>
      <c r="BC484" s="160"/>
      <c r="BD484" s="160"/>
      <c r="BE484" s="160"/>
      <c r="BF484" s="160"/>
      <c r="BG484" s="160"/>
      <c r="BH484" s="160"/>
      <c r="BI484" s="160"/>
      <c r="BJ484" s="160"/>
      <c r="BK484" s="160"/>
      <c r="BL484" s="160"/>
      <c r="BM484" s="160"/>
      <c r="BN484" s="160"/>
    </row>
    <row r="485" spans="27:66"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0"/>
      <c r="AU485" s="160"/>
      <c r="AV485" s="160"/>
      <c r="AW485" s="160"/>
      <c r="AX485" s="160"/>
      <c r="AY485" s="160"/>
      <c r="AZ485" s="160"/>
      <c r="BA485" s="160"/>
      <c r="BB485" s="160"/>
      <c r="BC485" s="160"/>
      <c r="BD485" s="160"/>
      <c r="BE485" s="160"/>
      <c r="BF485" s="160"/>
      <c r="BG485" s="160"/>
      <c r="BH485" s="160"/>
      <c r="BI485" s="160"/>
      <c r="BJ485" s="160"/>
      <c r="BK485" s="160"/>
      <c r="BL485" s="160"/>
      <c r="BM485" s="160"/>
      <c r="BN485" s="160"/>
    </row>
    <row r="486" spans="27:66"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0"/>
      <c r="AU486" s="160"/>
      <c r="AV486" s="160"/>
      <c r="AW486" s="160"/>
      <c r="AX486" s="160"/>
      <c r="AY486" s="160"/>
      <c r="AZ486" s="160"/>
      <c r="BA486" s="160"/>
      <c r="BB486" s="160"/>
      <c r="BC486" s="160"/>
      <c r="BD486" s="160"/>
      <c r="BE486" s="160"/>
      <c r="BF486" s="160"/>
      <c r="BG486" s="160"/>
      <c r="BH486" s="160"/>
      <c r="BI486" s="160"/>
      <c r="BJ486" s="160"/>
      <c r="BK486" s="160"/>
      <c r="BL486" s="160"/>
      <c r="BM486" s="160"/>
      <c r="BN486" s="160"/>
    </row>
    <row r="487" spans="27:66"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0"/>
      <c r="AU487" s="160"/>
      <c r="AV487" s="160"/>
      <c r="AW487" s="160"/>
      <c r="AX487" s="160"/>
      <c r="AY487" s="160"/>
      <c r="AZ487" s="160"/>
      <c r="BA487" s="160"/>
      <c r="BB487" s="160"/>
      <c r="BC487" s="160"/>
      <c r="BD487" s="160"/>
      <c r="BE487" s="160"/>
      <c r="BF487" s="160"/>
      <c r="BG487" s="160"/>
      <c r="BH487" s="160"/>
      <c r="BI487" s="160"/>
      <c r="BJ487" s="160"/>
      <c r="BK487" s="160"/>
      <c r="BL487" s="160"/>
      <c r="BM487" s="160"/>
      <c r="BN487" s="160"/>
    </row>
    <row r="488" spans="27:66"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0"/>
      <c r="AU488" s="160"/>
      <c r="AV488" s="160"/>
      <c r="AW488" s="160"/>
      <c r="AX488" s="160"/>
      <c r="AY488" s="160"/>
      <c r="AZ488" s="160"/>
      <c r="BA488" s="160"/>
      <c r="BB488" s="160"/>
      <c r="BC488" s="160"/>
      <c r="BD488" s="160"/>
      <c r="BE488" s="160"/>
      <c r="BF488" s="160"/>
      <c r="BG488" s="160"/>
      <c r="BH488" s="160"/>
      <c r="BI488" s="160"/>
      <c r="BJ488" s="160"/>
      <c r="BK488" s="160"/>
      <c r="BL488" s="160"/>
      <c r="BM488" s="160"/>
      <c r="BN488" s="160"/>
    </row>
    <row r="489" spans="27:66"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  <c r="BI489" s="160"/>
      <c r="BJ489" s="160"/>
      <c r="BK489" s="160"/>
      <c r="BL489" s="160"/>
      <c r="BM489" s="160"/>
      <c r="BN489" s="160"/>
    </row>
    <row r="490" spans="27:66"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  <c r="BI490" s="160"/>
      <c r="BJ490" s="160"/>
      <c r="BK490" s="160"/>
      <c r="BL490" s="160"/>
      <c r="BM490" s="160"/>
      <c r="BN490" s="160"/>
    </row>
    <row r="491" spans="27:66"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0"/>
      <c r="AU491" s="160"/>
      <c r="AV491" s="160"/>
      <c r="AW491" s="160"/>
      <c r="AX491" s="160"/>
      <c r="AY491" s="160"/>
      <c r="AZ491" s="160"/>
      <c r="BA491" s="160"/>
      <c r="BB491" s="160"/>
      <c r="BC491" s="160"/>
      <c r="BD491" s="160"/>
      <c r="BE491" s="160"/>
      <c r="BF491" s="160"/>
      <c r="BG491" s="160"/>
      <c r="BH491" s="160"/>
      <c r="BI491" s="160"/>
      <c r="BJ491" s="160"/>
      <c r="BK491" s="160"/>
      <c r="BL491" s="160"/>
      <c r="BM491" s="160"/>
      <c r="BN491" s="160"/>
    </row>
    <row r="492" spans="27:66"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0"/>
      <c r="AU492" s="160"/>
      <c r="AV492" s="160"/>
      <c r="AW492" s="160"/>
      <c r="AX492" s="160"/>
      <c r="AY492" s="160"/>
      <c r="AZ492" s="160"/>
      <c r="BA492" s="160"/>
      <c r="BB492" s="160"/>
      <c r="BC492" s="160"/>
      <c r="BD492" s="160"/>
      <c r="BE492" s="160"/>
      <c r="BF492" s="160"/>
      <c r="BG492" s="160"/>
      <c r="BH492" s="160"/>
      <c r="BI492" s="160"/>
      <c r="BJ492" s="160"/>
      <c r="BK492" s="160"/>
      <c r="BL492" s="160"/>
      <c r="BM492" s="160"/>
      <c r="BN492" s="160"/>
    </row>
    <row r="493" spans="27:66"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0"/>
      <c r="AU493" s="160"/>
      <c r="AV493" s="160"/>
      <c r="AW493" s="160"/>
      <c r="AX493" s="160"/>
      <c r="AY493" s="160"/>
      <c r="AZ493" s="160"/>
      <c r="BA493" s="160"/>
      <c r="BB493" s="160"/>
      <c r="BC493" s="160"/>
      <c r="BD493" s="160"/>
      <c r="BE493" s="160"/>
      <c r="BF493" s="160"/>
      <c r="BG493" s="160"/>
      <c r="BH493" s="160"/>
      <c r="BI493" s="160"/>
      <c r="BJ493" s="160"/>
      <c r="BK493" s="160"/>
      <c r="BL493" s="160"/>
      <c r="BM493" s="160"/>
      <c r="BN493" s="160"/>
    </row>
    <row r="494" spans="27:66"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0"/>
      <c r="AU494" s="160"/>
      <c r="AV494" s="160"/>
      <c r="AW494" s="160"/>
      <c r="AX494" s="160"/>
      <c r="AY494" s="160"/>
      <c r="AZ494" s="160"/>
      <c r="BA494" s="160"/>
      <c r="BB494" s="160"/>
      <c r="BC494" s="160"/>
      <c r="BD494" s="160"/>
      <c r="BE494" s="160"/>
      <c r="BF494" s="160"/>
      <c r="BG494" s="160"/>
      <c r="BH494" s="160"/>
      <c r="BI494" s="160"/>
      <c r="BJ494" s="160"/>
      <c r="BK494" s="160"/>
      <c r="BL494" s="160"/>
      <c r="BM494" s="160"/>
      <c r="BN494" s="160"/>
    </row>
    <row r="495" spans="27:66"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  <c r="BE495" s="160"/>
      <c r="BF495" s="160"/>
      <c r="BG495" s="160"/>
      <c r="BH495" s="160"/>
      <c r="BI495" s="160"/>
      <c r="BJ495" s="160"/>
      <c r="BK495" s="160"/>
      <c r="BL495" s="160"/>
      <c r="BM495" s="160"/>
      <c r="BN495" s="160"/>
    </row>
    <row r="496" spans="27:66"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0"/>
      <c r="BB496" s="160"/>
      <c r="BC496" s="160"/>
      <c r="BD496" s="160"/>
      <c r="BE496" s="160"/>
      <c r="BF496" s="160"/>
      <c r="BG496" s="160"/>
      <c r="BH496" s="160"/>
      <c r="BI496" s="160"/>
      <c r="BJ496" s="160"/>
      <c r="BK496" s="160"/>
      <c r="BL496" s="160"/>
      <c r="BM496" s="160"/>
      <c r="BN496" s="160"/>
    </row>
    <row r="497" spans="27:66"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0"/>
      <c r="AU497" s="160"/>
      <c r="AV497" s="160"/>
      <c r="AW497" s="160"/>
      <c r="AX497" s="160"/>
      <c r="AY497" s="160"/>
      <c r="AZ497" s="160"/>
      <c r="BA497" s="160"/>
      <c r="BB497" s="160"/>
      <c r="BC497" s="160"/>
      <c r="BD497" s="160"/>
      <c r="BE497" s="160"/>
      <c r="BF497" s="160"/>
      <c r="BG497" s="160"/>
      <c r="BH497" s="160"/>
      <c r="BI497" s="160"/>
      <c r="BJ497" s="160"/>
      <c r="BK497" s="160"/>
      <c r="BL497" s="160"/>
      <c r="BM497" s="160"/>
      <c r="BN497" s="160"/>
    </row>
    <row r="498" spans="27:66">
      <c r="AA498" s="160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  <c r="AS498" s="160"/>
      <c r="AT498" s="160"/>
      <c r="AU498" s="160"/>
      <c r="AV498" s="160"/>
      <c r="AW498" s="160"/>
      <c r="AX498" s="160"/>
      <c r="AY498" s="160"/>
      <c r="AZ498" s="160"/>
      <c r="BA498" s="160"/>
      <c r="BB498" s="160"/>
      <c r="BC498" s="160"/>
      <c r="BD498" s="160"/>
      <c r="BE498" s="160"/>
      <c r="BF498" s="160"/>
      <c r="BG498" s="160"/>
      <c r="BH498" s="160"/>
      <c r="BI498" s="160"/>
      <c r="BJ498" s="160"/>
      <c r="BK498" s="160"/>
      <c r="BL498" s="160"/>
      <c r="BM498" s="160"/>
      <c r="BN498" s="160"/>
    </row>
    <row r="499" spans="27:66"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  <c r="AS499" s="160"/>
      <c r="AT499" s="160"/>
      <c r="AU499" s="160"/>
      <c r="AV499" s="160"/>
      <c r="AW499" s="160"/>
      <c r="AX499" s="160"/>
      <c r="AY499" s="160"/>
      <c r="AZ499" s="160"/>
      <c r="BA499" s="160"/>
      <c r="BB499" s="160"/>
      <c r="BC499" s="160"/>
      <c r="BD499" s="160"/>
      <c r="BE499" s="160"/>
      <c r="BF499" s="160"/>
      <c r="BG499" s="160"/>
      <c r="BH499" s="160"/>
      <c r="BI499" s="160"/>
      <c r="BJ499" s="160"/>
      <c r="BK499" s="160"/>
      <c r="BL499" s="160"/>
      <c r="BM499" s="160"/>
      <c r="BN499" s="160"/>
    </row>
    <row r="500" spans="27:66"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0"/>
      <c r="AU500" s="160"/>
      <c r="AV500" s="160"/>
      <c r="AW500" s="160"/>
      <c r="AX500" s="160"/>
      <c r="AY500" s="160"/>
      <c r="AZ500" s="160"/>
      <c r="BA500" s="160"/>
      <c r="BB500" s="160"/>
      <c r="BC500" s="160"/>
      <c r="BD500" s="160"/>
      <c r="BE500" s="160"/>
      <c r="BF500" s="160"/>
      <c r="BG500" s="160"/>
      <c r="BH500" s="160"/>
      <c r="BI500" s="160"/>
      <c r="BJ500" s="160"/>
      <c r="BK500" s="160"/>
      <c r="BL500" s="160"/>
      <c r="BM500" s="160"/>
      <c r="BN500" s="160"/>
    </row>
    <row r="501" spans="27:66"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0"/>
      <c r="AU501" s="160"/>
      <c r="AV501" s="160"/>
      <c r="AW501" s="160"/>
      <c r="AX501" s="160"/>
      <c r="AY501" s="160"/>
      <c r="AZ501" s="160"/>
      <c r="BA501" s="160"/>
      <c r="BB501" s="160"/>
      <c r="BC501" s="160"/>
      <c r="BD501" s="160"/>
      <c r="BE501" s="160"/>
      <c r="BF501" s="160"/>
      <c r="BG501" s="160"/>
      <c r="BH501" s="160"/>
      <c r="BI501" s="160"/>
      <c r="BJ501" s="160"/>
      <c r="BK501" s="160"/>
      <c r="BL501" s="160"/>
      <c r="BM501" s="160"/>
      <c r="BN501" s="160"/>
    </row>
    <row r="502" spans="27:66"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0"/>
      <c r="AU502" s="160"/>
      <c r="AV502" s="160"/>
      <c r="AW502" s="160"/>
      <c r="AX502" s="160"/>
      <c r="AY502" s="160"/>
      <c r="AZ502" s="160"/>
      <c r="BA502" s="160"/>
      <c r="BB502" s="160"/>
      <c r="BC502" s="160"/>
      <c r="BD502" s="160"/>
      <c r="BE502" s="160"/>
      <c r="BF502" s="160"/>
      <c r="BG502" s="160"/>
      <c r="BH502" s="160"/>
      <c r="BI502" s="160"/>
      <c r="BJ502" s="160"/>
      <c r="BK502" s="160"/>
      <c r="BL502" s="160"/>
      <c r="BM502" s="160"/>
      <c r="BN502" s="160"/>
    </row>
    <row r="503" spans="27:66"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0"/>
      <c r="AU503" s="160"/>
      <c r="AV503" s="160"/>
      <c r="AW503" s="160"/>
      <c r="AX503" s="160"/>
      <c r="AY503" s="160"/>
      <c r="AZ503" s="160"/>
      <c r="BA503" s="160"/>
      <c r="BB503" s="160"/>
      <c r="BC503" s="160"/>
      <c r="BD503" s="160"/>
      <c r="BE503" s="160"/>
      <c r="BF503" s="160"/>
      <c r="BG503" s="160"/>
      <c r="BH503" s="160"/>
      <c r="BI503" s="160"/>
      <c r="BJ503" s="160"/>
      <c r="BK503" s="160"/>
      <c r="BL503" s="160"/>
      <c r="BM503" s="160"/>
      <c r="BN503" s="160"/>
    </row>
    <row r="504" spans="27:66"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  <c r="AS504" s="160"/>
      <c r="AT504" s="160"/>
      <c r="AU504" s="160"/>
      <c r="AV504" s="160"/>
      <c r="AW504" s="160"/>
      <c r="AX504" s="160"/>
      <c r="AY504" s="160"/>
      <c r="AZ504" s="160"/>
      <c r="BA504" s="160"/>
      <c r="BB504" s="160"/>
      <c r="BC504" s="160"/>
      <c r="BD504" s="160"/>
      <c r="BE504" s="160"/>
      <c r="BF504" s="160"/>
      <c r="BG504" s="160"/>
      <c r="BH504" s="160"/>
      <c r="BI504" s="160"/>
      <c r="BJ504" s="160"/>
      <c r="BK504" s="160"/>
      <c r="BL504" s="160"/>
      <c r="BM504" s="160"/>
      <c r="BN504" s="160"/>
    </row>
    <row r="505" spans="27:66"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  <c r="AS505" s="160"/>
      <c r="AT505" s="160"/>
      <c r="AU505" s="160"/>
      <c r="AV505" s="160"/>
      <c r="AW505" s="160"/>
      <c r="AX505" s="160"/>
      <c r="AY505" s="160"/>
      <c r="AZ505" s="160"/>
      <c r="BA505" s="160"/>
      <c r="BB505" s="160"/>
      <c r="BC505" s="160"/>
      <c r="BD505" s="160"/>
      <c r="BE505" s="160"/>
      <c r="BF505" s="160"/>
      <c r="BG505" s="160"/>
      <c r="BH505" s="160"/>
      <c r="BI505" s="160"/>
      <c r="BJ505" s="160"/>
      <c r="BK505" s="160"/>
      <c r="BL505" s="160"/>
      <c r="BM505" s="160"/>
      <c r="BN505" s="160"/>
    </row>
    <row r="506" spans="27:66"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  <c r="AS506" s="160"/>
      <c r="AT506" s="160"/>
      <c r="AU506" s="160"/>
      <c r="AV506" s="160"/>
      <c r="AW506" s="160"/>
      <c r="AX506" s="160"/>
      <c r="AY506" s="160"/>
      <c r="AZ506" s="160"/>
      <c r="BA506" s="160"/>
      <c r="BB506" s="160"/>
      <c r="BC506" s="160"/>
      <c r="BD506" s="160"/>
      <c r="BE506" s="160"/>
      <c r="BF506" s="160"/>
      <c r="BG506" s="160"/>
      <c r="BH506" s="160"/>
      <c r="BI506" s="160"/>
      <c r="BJ506" s="160"/>
      <c r="BK506" s="160"/>
      <c r="BL506" s="160"/>
      <c r="BM506" s="160"/>
      <c r="BN506" s="160"/>
    </row>
    <row r="507" spans="27:66"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  <c r="AS507" s="160"/>
      <c r="AT507" s="160"/>
      <c r="AU507" s="160"/>
      <c r="AV507" s="160"/>
      <c r="AW507" s="160"/>
      <c r="AX507" s="160"/>
      <c r="AY507" s="160"/>
      <c r="AZ507" s="160"/>
      <c r="BA507" s="160"/>
      <c r="BB507" s="160"/>
      <c r="BC507" s="160"/>
      <c r="BD507" s="160"/>
      <c r="BE507" s="160"/>
      <c r="BF507" s="160"/>
      <c r="BG507" s="160"/>
      <c r="BH507" s="160"/>
      <c r="BI507" s="160"/>
      <c r="BJ507" s="160"/>
      <c r="BK507" s="160"/>
      <c r="BL507" s="160"/>
      <c r="BM507" s="160"/>
      <c r="BN507" s="160"/>
    </row>
    <row r="508" spans="27:66"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  <c r="AS508" s="160"/>
      <c r="AT508" s="160"/>
      <c r="AU508" s="160"/>
      <c r="AV508" s="160"/>
      <c r="AW508" s="160"/>
      <c r="AX508" s="160"/>
      <c r="AY508" s="160"/>
      <c r="AZ508" s="160"/>
      <c r="BA508" s="160"/>
      <c r="BB508" s="160"/>
      <c r="BC508" s="160"/>
      <c r="BD508" s="160"/>
      <c r="BE508" s="160"/>
      <c r="BF508" s="160"/>
      <c r="BG508" s="160"/>
      <c r="BH508" s="160"/>
      <c r="BI508" s="160"/>
      <c r="BJ508" s="160"/>
      <c r="BK508" s="160"/>
      <c r="BL508" s="160"/>
      <c r="BM508" s="160"/>
      <c r="BN508" s="160"/>
    </row>
    <row r="509" spans="27:66"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  <c r="AS509" s="160"/>
      <c r="AT509" s="160"/>
      <c r="AU509" s="160"/>
      <c r="AV509" s="160"/>
      <c r="AW509" s="160"/>
      <c r="AX509" s="160"/>
      <c r="AY509" s="160"/>
      <c r="AZ509" s="160"/>
      <c r="BA509" s="160"/>
      <c r="BB509" s="160"/>
      <c r="BC509" s="160"/>
      <c r="BD509" s="160"/>
      <c r="BE509" s="160"/>
      <c r="BF509" s="160"/>
      <c r="BG509" s="160"/>
      <c r="BH509" s="160"/>
      <c r="BI509" s="160"/>
      <c r="BJ509" s="160"/>
      <c r="BK509" s="160"/>
      <c r="BL509" s="160"/>
      <c r="BM509" s="160"/>
      <c r="BN509" s="160"/>
    </row>
    <row r="510" spans="27:66"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  <c r="BE510" s="160"/>
      <c r="BF510" s="160"/>
      <c r="BG510" s="160"/>
      <c r="BH510" s="160"/>
      <c r="BI510" s="160"/>
      <c r="BJ510" s="160"/>
      <c r="BK510" s="160"/>
      <c r="BL510" s="160"/>
      <c r="BM510" s="160"/>
      <c r="BN510" s="160"/>
    </row>
    <row r="511" spans="27:66"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  <c r="BE511" s="160"/>
      <c r="BF511" s="160"/>
      <c r="BG511" s="160"/>
      <c r="BH511" s="160"/>
      <c r="BI511" s="160"/>
      <c r="BJ511" s="160"/>
      <c r="BK511" s="160"/>
      <c r="BL511" s="160"/>
      <c r="BM511" s="160"/>
      <c r="BN511" s="160"/>
    </row>
    <row r="512" spans="27:66"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  <c r="BE512" s="160"/>
      <c r="BF512" s="160"/>
      <c r="BG512" s="160"/>
      <c r="BH512" s="160"/>
      <c r="BI512" s="160"/>
      <c r="BJ512" s="160"/>
      <c r="BK512" s="160"/>
      <c r="BL512" s="160"/>
      <c r="BM512" s="160"/>
      <c r="BN512" s="160"/>
    </row>
    <row r="513" spans="27:66"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  <c r="BE513" s="160"/>
      <c r="BF513" s="160"/>
      <c r="BG513" s="160"/>
      <c r="BH513" s="160"/>
      <c r="BI513" s="160"/>
      <c r="BJ513" s="160"/>
      <c r="BK513" s="160"/>
      <c r="BL513" s="160"/>
      <c r="BM513" s="160"/>
      <c r="BN513" s="160"/>
    </row>
    <row r="514" spans="27:66"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  <c r="BI514" s="160"/>
      <c r="BJ514" s="160"/>
      <c r="BK514" s="160"/>
      <c r="BL514" s="160"/>
      <c r="BM514" s="160"/>
      <c r="BN514" s="160"/>
    </row>
    <row r="515" spans="27:66"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  <c r="BJ515" s="160"/>
      <c r="BK515" s="160"/>
      <c r="BL515" s="160"/>
      <c r="BM515" s="160"/>
      <c r="BN515" s="160"/>
    </row>
    <row r="516" spans="27:66"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  <c r="BE516" s="160"/>
      <c r="BF516" s="160"/>
      <c r="BG516" s="160"/>
      <c r="BH516" s="160"/>
      <c r="BI516" s="160"/>
      <c r="BJ516" s="160"/>
      <c r="BK516" s="160"/>
      <c r="BL516" s="160"/>
      <c r="BM516" s="160"/>
      <c r="BN516" s="160"/>
    </row>
    <row r="517" spans="27:66"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  <c r="AS517" s="160"/>
      <c r="AT517" s="160"/>
      <c r="AU517" s="160"/>
      <c r="AV517" s="160"/>
      <c r="AW517" s="160"/>
      <c r="AX517" s="160"/>
      <c r="AY517" s="160"/>
      <c r="AZ517" s="160"/>
      <c r="BA517" s="160"/>
      <c r="BB517" s="160"/>
      <c r="BC517" s="160"/>
      <c r="BD517" s="160"/>
      <c r="BE517" s="160"/>
      <c r="BF517" s="160"/>
      <c r="BG517" s="160"/>
      <c r="BH517" s="160"/>
      <c r="BI517" s="160"/>
      <c r="BJ517" s="160"/>
      <c r="BK517" s="160"/>
      <c r="BL517" s="160"/>
      <c r="BM517" s="160"/>
      <c r="BN517" s="160"/>
    </row>
    <row r="518" spans="27:66"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  <c r="BE518" s="160"/>
      <c r="BF518" s="160"/>
      <c r="BG518" s="160"/>
      <c r="BH518" s="160"/>
      <c r="BI518" s="160"/>
      <c r="BJ518" s="160"/>
      <c r="BK518" s="160"/>
      <c r="BL518" s="160"/>
      <c r="BM518" s="160"/>
      <c r="BN518" s="160"/>
    </row>
    <row r="519" spans="27:66"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  <c r="AS519" s="160"/>
      <c r="AT519" s="160"/>
      <c r="AU519" s="160"/>
      <c r="AV519" s="160"/>
      <c r="AW519" s="160"/>
      <c r="AX519" s="160"/>
      <c r="AY519" s="160"/>
      <c r="AZ519" s="160"/>
      <c r="BA519" s="160"/>
      <c r="BB519" s="160"/>
      <c r="BC519" s="160"/>
      <c r="BD519" s="160"/>
      <c r="BE519" s="160"/>
      <c r="BF519" s="160"/>
      <c r="BG519" s="160"/>
      <c r="BH519" s="160"/>
      <c r="BI519" s="160"/>
      <c r="BJ519" s="160"/>
      <c r="BK519" s="160"/>
      <c r="BL519" s="160"/>
      <c r="BM519" s="160"/>
      <c r="BN519" s="160"/>
    </row>
    <row r="520" spans="27:66"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Q520" s="160"/>
      <c r="AR520" s="160"/>
      <c r="AS520" s="160"/>
      <c r="AT520" s="160"/>
      <c r="AU520" s="160"/>
      <c r="AV520" s="160"/>
      <c r="AW520" s="160"/>
      <c r="AX520" s="160"/>
      <c r="AY520" s="160"/>
      <c r="AZ520" s="160"/>
      <c r="BA520" s="160"/>
      <c r="BB520" s="160"/>
      <c r="BC520" s="160"/>
      <c r="BD520" s="160"/>
      <c r="BE520" s="160"/>
      <c r="BF520" s="160"/>
      <c r="BG520" s="160"/>
      <c r="BH520" s="160"/>
      <c r="BI520" s="160"/>
      <c r="BJ520" s="160"/>
      <c r="BK520" s="160"/>
      <c r="BL520" s="160"/>
      <c r="BM520" s="160"/>
      <c r="BN520" s="160"/>
    </row>
    <row r="521" spans="27:66"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  <c r="AS521" s="160"/>
      <c r="AT521" s="160"/>
      <c r="AU521" s="160"/>
      <c r="AV521" s="160"/>
      <c r="AW521" s="160"/>
      <c r="AX521" s="160"/>
      <c r="AY521" s="160"/>
      <c r="AZ521" s="160"/>
      <c r="BA521" s="160"/>
      <c r="BB521" s="160"/>
      <c r="BC521" s="160"/>
      <c r="BD521" s="160"/>
      <c r="BE521" s="160"/>
      <c r="BF521" s="160"/>
      <c r="BG521" s="160"/>
      <c r="BH521" s="160"/>
      <c r="BI521" s="160"/>
      <c r="BJ521" s="160"/>
      <c r="BK521" s="160"/>
      <c r="BL521" s="160"/>
      <c r="BM521" s="160"/>
      <c r="BN521" s="160"/>
    </row>
    <row r="522" spans="27:66"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  <c r="AS522" s="160"/>
      <c r="AT522" s="160"/>
      <c r="AU522" s="160"/>
      <c r="AV522" s="160"/>
      <c r="AW522" s="160"/>
      <c r="AX522" s="160"/>
      <c r="AY522" s="160"/>
      <c r="AZ522" s="160"/>
      <c r="BA522" s="160"/>
      <c r="BB522" s="160"/>
      <c r="BC522" s="160"/>
      <c r="BD522" s="160"/>
      <c r="BE522" s="160"/>
      <c r="BF522" s="160"/>
      <c r="BG522" s="160"/>
      <c r="BH522" s="160"/>
      <c r="BI522" s="160"/>
      <c r="BJ522" s="160"/>
      <c r="BK522" s="160"/>
      <c r="BL522" s="160"/>
      <c r="BM522" s="160"/>
      <c r="BN522" s="160"/>
    </row>
    <row r="523" spans="27:66"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  <c r="AS523" s="160"/>
      <c r="AT523" s="160"/>
      <c r="AU523" s="160"/>
      <c r="AV523" s="160"/>
      <c r="AW523" s="160"/>
      <c r="AX523" s="160"/>
      <c r="AY523" s="160"/>
      <c r="AZ523" s="160"/>
      <c r="BA523" s="160"/>
      <c r="BB523" s="160"/>
      <c r="BC523" s="160"/>
      <c r="BD523" s="160"/>
      <c r="BE523" s="160"/>
      <c r="BF523" s="160"/>
      <c r="BG523" s="160"/>
      <c r="BH523" s="160"/>
      <c r="BI523" s="160"/>
      <c r="BJ523" s="160"/>
      <c r="BK523" s="160"/>
      <c r="BL523" s="160"/>
      <c r="BM523" s="160"/>
      <c r="BN523" s="160"/>
    </row>
    <row r="524" spans="27:66"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Q524" s="160"/>
      <c r="AR524" s="160"/>
      <c r="AS524" s="160"/>
      <c r="AT524" s="160"/>
      <c r="AU524" s="160"/>
      <c r="AV524" s="160"/>
      <c r="AW524" s="160"/>
      <c r="AX524" s="160"/>
      <c r="AY524" s="160"/>
      <c r="AZ524" s="160"/>
      <c r="BA524" s="160"/>
      <c r="BB524" s="160"/>
      <c r="BC524" s="160"/>
      <c r="BD524" s="160"/>
      <c r="BE524" s="160"/>
      <c r="BF524" s="160"/>
      <c r="BG524" s="160"/>
      <c r="BH524" s="160"/>
      <c r="BI524" s="160"/>
      <c r="BJ524" s="160"/>
      <c r="BK524" s="160"/>
      <c r="BL524" s="160"/>
      <c r="BM524" s="160"/>
      <c r="BN524" s="160"/>
    </row>
    <row r="525" spans="27:66"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  <c r="AS525" s="160"/>
      <c r="AT525" s="160"/>
      <c r="AU525" s="160"/>
      <c r="AV525" s="160"/>
      <c r="AW525" s="160"/>
      <c r="AX525" s="160"/>
      <c r="AY525" s="160"/>
      <c r="AZ525" s="160"/>
      <c r="BA525" s="160"/>
      <c r="BB525" s="160"/>
      <c r="BC525" s="160"/>
      <c r="BD525" s="160"/>
      <c r="BE525" s="160"/>
      <c r="BF525" s="160"/>
      <c r="BG525" s="160"/>
      <c r="BH525" s="160"/>
      <c r="BI525" s="160"/>
      <c r="BJ525" s="160"/>
      <c r="BK525" s="160"/>
      <c r="BL525" s="160"/>
      <c r="BM525" s="160"/>
      <c r="BN525" s="160"/>
    </row>
    <row r="526" spans="27:66"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  <c r="AS526" s="160"/>
      <c r="AT526" s="160"/>
      <c r="AU526" s="160"/>
      <c r="AV526" s="160"/>
      <c r="AW526" s="160"/>
      <c r="AX526" s="160"/>
      <c r="AY526" s="160"/>
      <c r="AZ526" s="160"/>
      <c r="BA526" s="160"/>
      <c r="BB526" s="160"/>
      <c r="BC526" s="160"/>
      <c r="BD526" s="160"/>
      <c r="BE526" s="160"/>
      <c r="BF526" s="160"/>
      <c r="BG526" s="160"/>
      <c r="BH526" s="160"/>
      <c r="BI526" s="160"/>
      <c r="BJ526" s="160"/>
      <c r="BK526" s="160"/>
      <c r="BL526" s="160"/>
      <c r="BM526" s="160"/>
      <c r="BN526" s="160"/>
    </row>
    <row r="527" spans="27:66"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  <c r="AS527" s="160"/>
      <c r="AT527" s="160"/>
      <c r="AU527" s="160"/>
      <c r="AV527" s="160"/>
      <c r="AW527" s="160"/>
      <c r="AX527" s="160"/>
      <c r="AY527" s="160"/>
      <c r="AZ527" s="160"/>
      <c r="BA527" s="160"/>
      <c r="BB527" s="160"/>
      <c r="BC527" s="160"/>
      <c r="BD527" s="160"/>
      <c r="BE527" s="160"/>
      <c r="BF527" s="160"/>
      <c r="BG527" s="160"/>
      <c r="BH527" s="160"/>
      <c r="BI527" s="160"/>
      <c r="BJ527" s="160"/>
      <c r="BK527" s="160"/>
      <c r="BL527" s="160"/>
      <c r="BM527" s="160"/>
      <c r="BN527" s="160"/>
    </row>
    <row r="528" spans="27:66"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Q528" s="160"/>
      <c r="AR528" s="160"/>
      <c r="AS528" s="160"/>
      <c r="AT528" s="160"/>
      <c r="AU528" s="160"/>
      <c r="AV528" s="160"/>
      <c r="AW528" s="160"/>
      <c r="AX528" s="160"/>
      <c r="AY528" s="160"/>
      <c r="AZ528" s="160"/>
      <c r="BA528" s="160"/>
      <c r="BB528" s="160"/>
      <c r="BC528" s="160"/>
      <c r="BD528" s="160"/>
      <c r="BE528" s="160"/>
      <c r="BF528" s="160"/>
      <c r="BG528" s="160"/>
      <c r="BH528" s="160"/>
      <c r="BI528" s="160"/>
      <c r="BJ528" s="160"/>
      <c r="BK528" s="160"/>
      <c r="BL528" s="160"/>
      <c r="BM528" s="160"/>
      <c r="BN528" s="160"/>
    </row>
    <row r="529" spans="27:66"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Q529" s="160"/>
      <c r="AR529" s="160"/>
      <c r="AS529" s="160"/>
      <c r="AT529" s="160"/>
      <c r="AU529" s="160"/>
      <c r="AV529" s="160"/>
      <c r="AW529" s="160"/>
      <c r="AX529" s="160"/>
      <c r="AY529" s="160"/>
      <c r="AZ529" s="160"/>
      <c r="BA529" s="160"/>
      <c r="BB529" s="160"/>
      <c r="BC529" s="160"/>
      <c r="BD529" s="160"/>
      <c r="BE529" s="160"/>
      <c r="BF529" s="160"/>
      <c r="BG529" s="160"/>
      <c r="BH529" s="160"/>
      <c r="BI529" s="160"/>
      <c r="BJ529" s="160"/>
      <c r="BK529" s="160"/>
      <c r="BL529" s="160"/>
      <c r="BM529" s="160"/>
      <c r="BN529" s="160"/>
    </row>
    <row r="530" spans="27:66"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160"/>
      <c r="BC530" s="160"/>
      <c r="BD530" s="160"/>
      <c r="BE530" s="160"/>
      <c r="BF530" s="160"/>
      <c r="BG530" s="160"/>
      <c r="BH530" s="160"/>
      <c r="BI530" s="160"/>
      <c r="BJ530" s="160"/>
      <c r="BK530" s="160"/>
      <c r="BL530" s="160"/>
      <c r="BM530" s="160"/>
      <c r="BN530" s="160"/>
    </row>
    <row r="531" spans="27:66"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Q531" s="160"/>
      <c r="AR531" s="160"/>
      <c r="AS531" s="160"/>
      <c r="AT531" s="160"/>
      <c r="AU531" s="160"/>
      <c r="AV531" s="160"/>
      <c r="AW531" s="160"/>
      <c r="AX531" s="160"/>
      <c r="AY531" s="160"/>
      <c r="AZ531" s="160"/>
      <c r="BA531" s="160"/>
      <c r="BB531" s="160"/>
      <c r="BC531" s="160"/>
      <c r="BD531" s="160"/>
      <c r="BE531" s="160"/>
      <c r="BF531" s="160"/>
      <c r="BG531" s="160"/>
      <c r="BH531" s="160"/>
      <c r="BI531" s="160"/>
      <c r="BJ531" s="160"/>
      <c r="BK531" s="160"/>
      <c r="BL531" s="160"/>
      <c r="BM531" s="160"/>
      <c r="BN531" s="160"/>
    </row>
    <row r="532" spans="27:66">
      <c r="AA532" s="160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  <c r="AS532" s="160"/>
      <c r="AT532" s="160"/>
      <c r="AU532" s="160"/>
      <c r="AV532" s="160"/>
      <c r="AW532" s="160"/>
      <c r="AX532" s="160"/>
      <c r="AY532" s="160"/>
      <c r="AZ532" s="160"/>
      <c r="BA532" s="160"/>
      <c r="BB532" s="160"/>
      <c r="BC532" s="160"/>
      <c r="BD532" s="160"/>
      <c r="BE532" s="160"/>
      <c r="BF532" s="160"/>
      <c r="BG532" s="160"/>
      <c r="BH532" s="160"/>
      <c r="BI532" s="160"/>
      <c r="BJ532" s="160"/>
      <c r="BK532" s="160"/>
      <c r="BL532" s="160"/>
      <c r="BM532" s="160"/>
      <c r="BN532" s="160"/>
    </row>
    <row r="533" spans="27:66"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Q533" s="160"/>
      <c r="AR533" s="160"/>
      <c r="AS533" s="160"/>
      <c r="AT533" s="160"/>
      <c r="AU533" s="160"/>
      <c r="AV533" s="160"/>
      <c r="AW533" s="160"/>
      <c r="AX533" s="160"/>
      <c r="AY533" s="160"/>
      <c r="AZ533" s="160"/>
      <c r="BA533" s="160"/>
      <c r="BB533" s="160"/>
      <c r="BC533" s="160"/>
      <c r="BD533" s="160"/>
      <c r="BE533" s="160"/>
      <c r="BF533" s="160"/>
      <c r="BG533" s="160"/>
      <c r="BH533" s="160"/>
      <c r="BI533" s="160"/>
      <c r="BJ533" s="160"/>
      <c r="BK533" s="160"/>
      <c r="BL533" s="160"/>
      <c r="BM533" s="160"/>
      <c r="BN533" s="160"/>
    </row>
    <row r="534" spans="27:66"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Q534" s="160"/>
      <c r="AR534" s="160"/>
      <c r="AS534" s="160"/>
      <c r="AT534" s="160"/>
      <c r="AU534" s="160"/>
      <c r="AV534" s="160"/>
      <c r="AW534" s="160"/>
      <c r="AX534" s="160"/>
      <c r="AY534" s="160"/>
      <c r="AZ534" s="160"/>
      <c r="BA534" s="160"/>
      <c r="BB534" s="160"/>
      <c r="BC534" s="160"/>
      <c r="BD534" s="160"/>
      <c r="BE534" s="160"/>
      <c r="BF534" s="160"/>
      <c r="BG534" s="160"/>
      <c r="BH534" s="160"/>
      <c r="BI534" s="160"/>
      <c r="BJ534" s="160"/>
      <c r="BK534" s="160"/>
      <c r="BL534" s="160"/>
      <c r="BM534" s="160"/>
      <c r="BN534" s="160"/>
    </row>
    <row r="535" spans="27:66"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Q535" s="160"/>
      <c r="AR535" s="160"/>
      <c r="AS535" s="160"/>
      <c r="AT535" s="160"/>
      <c r="AU535" s="160"/>
      <c r="AV535" s="160"/>
      <c r="AW535" s="160"/>
      <c r="AX535" s="160"/>
      <c r="AY535" s="160"/>
      <c r="AZ535" s="160"/>
      <c r="BA535" s="160"/>
      <c r="BB535" s="160"/>
      <c r="BC535" s="160"/>
      <c r="BD535" s="160"/>
      <c r="BE535" s="160"/>
      <c r="BF535" s="160"/>
      <c r="BG535" s="160"/>
      <c r="BH535" s="160"/>
      <c r="BI535" s="160"/>
      <c r="BJ535" s="160"/>
      <c r="BK535" s="160"/>
      <c r="BL535" s="160"/>
      <c r="BM535" s="160"/>
      <c r="BN535" s="160"/>
    </row>
    <row r="536" spans="27:66"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Q536" s="160"/>
      <c r="AR536" s="160"/>
      <c r="AS536" s="160"/>
      <c r="AT536" s="160"/>
      <c r="AU536" s="160"/>
      <c r="AV536" s="160"/>
      <c r="AW536" s="160"/>
      <c r="AX536" s="160"/>
      <c r="AY536" s="160"/>
      <c r="AZ536" s="160"/>
      <c r="BA536" s="160"/>
      <c r="BB536" s="160"/>
      <c r="BC536" s="160"/>
      <c r="BD536" s="160"/>
      <c r="BE536" s="160"/>
      <c r="BF536" s="160"/>
      <c r="BG536" s="160"/>
      <c r="BH536" s="160"/>
      <c r="BI536" s="160"/>
      <c r="BJ536" s="160"/>
      <c r="BK536" s="160"/>
      <c r="BL536" s="160"/>
      <c r="BM536" s="160"/>
      <c r="BN536" s="160"/>
    </row>
    <row r="537" spans="27:66"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Q537" s="160"/>
      <c r="AR537" s="160"/>
      <c r="AS537" s="160"/>
      <c r="AT537" s="160"/>
      <c r="AU537" s="160"/>
      <c r="AV537" s="160"/>
      <c r="AW537" s="160"/>
      <c r="AX537" s="160"/>
      <c r="AY537" s="160"/>
      <c r="AZ537" s="160"/>
      <c r="BA537" s="160"/>
      <c r="BB537" s="160"/>
      <c r="BC537" s="160"/>
      <c r="BD537" s="160"/>
      <c r="BE537" s="160"/>
      <c r="BF537" s="160"/>
      <c r="BG537" s="160"/>
      <c r="BH537" s="160"/>
      <c r="BI537" s="160"/>
      <c r="BJ537" s="160"/>
      <c r="BK537" s="160"/>
      <c r="BL537" s="160"/>
      <c r="BM537" s="160"/>
      <c r="BN537" s="160"/>
    </row>
    <row r="538" spans="27:66"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Q538" s="160"/>
      <c r="AR538" s="160"/>
      <c r="AS538" s="160"/>
      <c r="AT538" s="160"/>
      <c r="AU538" s="160"/>
      <c r="AV538" s="160"/>
      <c r="AW538" s="160"/>
      <c r="AX538" s="160"/>
      <c r="AY538" s="160"/>
      <c r="AZ538" s="160"/>
      <c r="BA538" s="160"/>
      <c r="BB538" s="160"/>
      <c r="BC538" s="160"/>
      <c r="BD538" s="160"/>
      <c r="BE538" s="160"/>
      <c r="BF538" s="160"/>
      <c r="BG538" s="160"/>
      <c r="BH538" s="160"/>
      <c r="BI538" s="160"/>
      <c r="BJ538" s="160"/>
      <c r="BK538" s="160"/>
      <c r="BL538" s="160"/>
      <c r="BM538" s="160"/>
      <c r="BN538" s="160"/>
    </row>
    <row r="539" spans="27:66"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Q539" s="160"/>
      <c r="AR539" s="160"/>
      <c r="AS539" s="160"/>
      <c r="AT539" s="160"/>
      <c r="AU539" s="160"/>
      <c r="AV539" s="160"/>
      <c r="AW539" s="160"/>
      <c r="AX539" s="160"/>
      <c r="AY539" s="160"/>
      <c r="AZ539" s="160"/>
      <c r="BA539" s="160"/>
      <c r="BB539" s="160"/>
      <c r="BC539" s="160"/>
      <c r="BD539" s="160"/>
      <c r="BE539" s="160"/>
      <c r="BF539" s="160"/>
      <c r="BG539" s="160"/>
      <c r="BH539" s="160"/>
      <c r="BI539" s="160"/>
      <c r="BJ539" s="160"/>
      <c r="BK539" s="160"/>
      <c r="BL539" s="160"/>
      <c r="BM539" s="160"/>
      <c r="BN539" s="160"/>
    </row>
    <row r="540" spans="27:66"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Q540" s="160"/>
      <c r="AR540" s="160"/>
      <c r="AS540" s="160"/>
      <c r="AT540" s="160"/>
      <c r="AU540" s="160"/>
      <c r="AV540" s="160"/>
      <c r="AW540" s="160"/>
      <c r="AX540" s="160"/>
      <c r="AY540" s="160"/>
      <c r="AZ540" s="160"/>
      <c r="BA540" s="160"/>
      <c r="BB540" s="160"/>
      <c r="BC540" s="160"/>
      <c r="BD540" s="160"/>
      <c r="BE540" s="160"/>
      <c r="BF540" s="160"/>
      <c r="BG540" s="160"/>
      <c r="BH540" s="160"/>
      <c r="BI540" s="160"/>
      <c r="BJ540" s="160"/>
      <c r="BK540" s="160"/>
      <c r="BL540" s="160"/>
      <c r="BM540" s="160"/>
      <c r="BN540" s="160"/>
    </row>
    <row r="541" spans="27:66"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Q541" s="160"/>
      <c r="AR541" s="160"/>
      <c r="AS541" s="160"/>
      <c r="AT541" s="160"/>
      <c r="AU541" s="160"/>
      <c r="AV541" s="160"/>
      <c r="AW541" s="160"/>
      <c r="AX541" s="160"/>
      <c r="AY541" s="160"/>
      <c r="AZ541" s="160"/>
      <c r="BA541" s="160"/>
      <c r="BB541" s="160"/>
      <c r="BC541" s="160"/>
      <c r="BD541" s="160"/>
      <c r="BE541" s="160"/>
      <c r="BF541" s="160"/>
      <c r="BG541" s="160"/>
      <c r="BH541" s="160"/>
      <c r="BI541" s="160"/>
      <c r="BJ541" s="160"/>
      <c r="BK541" s="160"/>
      <c r="BL541" s="160"/>
      <c r="BM541" s="160"/>
      <c r="BN541" s="160"/>
    </row>
    <row r="542" spans="27:66"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Q542" s="160"/>
      <c r="AR542" s="160"/>
      <c r="AS542" s="160"/>
      <c r="AT542" s="160"/>
      <c r="AU542" s="160"/>
      <c r="AV542" s="160"/>
      <c r="AW542" s="160"/>
      <c r="AX542" s="160"/>
      <c r="AY542" s="160"/>
      <c r="AZ542" s="160"/>
      <c r="BA542" s="160"/>
      <c r="BB542" s="160"/>
      <c r="BC542" s="160"/>
      <c r="BD542" s="160"/>
      <c r="BE542" s="160"/>
      <c r="BF542" s="160"/>
      <c r="BG542" s="160"/>
      <c r="BH542" s="160"/>
      <c r="BI542" s="160"/>
      <c r="BJ542" s="160"/>
      <c r="BK542" s="160"/>
      <c r="BL542" s="160"/>
      <c r="BM542" s="160"/>
      <c r="BN542" s="160"/>
    </row>
    <row r="543" spans="27:66"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Q543" s="160"/>
      <c r="AR543" s="160"/>
      <c r="AS543" s="160"/>
      <c r="AT543" s="160"/>
      <c r="AU543" s="160"/>
      <c r="AV543" s="160"/>
      <c r="AW543" s="160"/>
      <c r="AX543" s="160"/>
      <c r="AY543" s="160"/>
      <c r="AZ543" s="160"/>
      <c r="BA543" s="160"/>
      <c r="BB543" s="160"/>
      <c r="BC543" s="160"/>
      <c r="BD543" s="160"/>
      <c r="BE543" s="160"/>
      <c r="BF543" s="160"/>
      <c r="BG543" s="160"/>
      <c r="BH543" s="160"/>
      <c r="BI543" s="160"/>
      <c r="BJ543" s="160"/>
      <c r="BK543" s="160"/>
      <c r="BL543" s="160"/>
      <c r="BM543" s="160"/>
      <c r="BN543" s="160"/>
    </row>
    <row r="544" spans="27:66"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Q544" s="160"/>
      <c r="AR544" s="160"/>
      <c r="AS544" s="160"/>
      <c r="AT544" s="160"/>
      <c r="AU544" s="160"/>
      <c r="AV544" s="160"/>
      <c r="AW544" s="160"/>
      <c r="AX544" s="160"/>
      <c r="AY544" s="160"/>
      <c r="AZ544" s="160"/>
      <c r="BA544" s="160"/>
      <c r="BB544" s="160"/>
      <c r="BC544" s="160"/>
      <c r="BD544" s="160"/>
      <c r="BE544" s="160"/>
      <c r="BF544" s="160"/>
      <c r="BG544" s="160"/>
      <c r="BH544" s="160"/>
      <c r="BI544" s="160"/>
      <c r="BJ544" s="160"/>
      <c r="BK544" s="160"/>
      <c r="BL544" s="160"/>
      <c r="BM544" s="160"/>
      <c r="BN544" s="160"/>
    </row>
    <row r="545" spans="27:66"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Q545" s="160"/>
      <c r="AR545" s="160"/>
      <c r="AS545" s="160"/>
      <c r="AT545" s="160"/>
      <c r="AU545" s="160"/>
      <c r="AV545" s="160"/>
      <c r="AW545" s="160"/>
      <c r="AX545" s="160"/>
      <c r="AY545" s="160"/>
      <c r="AZ545" s="160"/>
      <c r="BA545" s="160"/>
      <c r="BB545" s="160"/>
      <c r="BC545" s="160"/>
      <c r="BD545" s="160"/>
      <c r="BE545" s="160"/>
      <c r="BF545" s="160"/>
      <c r="BG545" s="160"/>
      <c r="BH545" s="160"/>
      <c r="BI545" s="160"/>
      <c r="BJ545" s="160"/>
      <c r="BK545" s="160"/>
      <c r="BL545" s="160"/>
      <c r="BM545" s="160"/>
      <c r="BN545" s="160"/>
    </row>
    <row r="546" spans="27:66"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Q546" s="160"/>
      <c r="AR546" s="160"/>
      <c r="AS546" s="160"/>
      <c r="AT546" s="160"/>
      <c r="AU546" s="160"/>
      <c r="AV546" s="160"/>
      <c r="AW546" s="160"/>
      <c r="AX546" s="160"/>
      <c r="AY546" s="160"/>
      <c r="AZ546" s="160"/>
      <c r="BA546" s="160"/>
      <c r="BB546" s="160"/>
      <c r="BC546" s="160"/>
      <c r="BD546" s="160"/>
      <c r="BE546" s="160"/>
      <c r="BF546" s="160"/>
      <c r="BG546" s="160"/>
      <c r="BH546" s="160"/>
      <c r="BI546" s="160"/>
      <c r="BJ546" s="160"/>
      <c r="BK546" s="160"/>
      <c r="BL546" s="160"/>
      <c r="BM546" s="160"/>
      <c r="BN546" s="160"/>
    </row>
    <row r="547" spans="27:66"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Q547" s="160"/>
      <c r="AR547" s="160"/>
      <c r="AS547" s="160"/>
      <c r="AT547" s="160"/>
      <c r="AU547" s="160"/>
      <c r="AV547" s="160"/>
      <c r="AW547" s="160"/>
      <c r="AX547" s="160"/>
      <c r="AY547" s="160"/>
      <c r="AZ547" s="160"/>
      <c r="BA547" s="160"/>
      <c r="BB547" s="160"/>
      <c r="BC547" s="160"/>
      <c r="BD547" s="160"/>
      <c r="BE547" s="160"/>
      <c r="BF547" s="160"/>
      <c r="BG547" s="160"/>
      <c r="BH547" s="160"/>
      <c r="BI547" s="160"/>
      <c r="BJ547" s="160"/>
      <c r="BK547" s="160"/>
      <c r="BL547" s="160"/>
      <c r="BM547" s="160"/>
      <c r="BN547" s="160"/>
    </row>
    <row r="548" spans="27:66"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Q548" s="160"/>
      <c r="AR548" s="160"/>
      <c r="AS548" s="160"/>
      <c r="AT548" s="160"/>
      <c r="AU548" s="160"/>
      <c r="AV548" s="160"/>
      <c r="AW548" s="160"/>
      <c r="AX548" s="160"/>
      <c r="AY548" s="160"/>
      <c r="AZ548" s="160"/>
      <c r="BA548" s="160"/>
      <c r="BB548" s="160"/>
      <c r="BC548" s="160"/>
      <c r="BD548" s="160"/>
      <c r="BE548" s="160"/>
      <c r="BF548" s="160"/>
      <c r="BG548" s="160"/>
      <c r="BH548" s="160"/>
      <c r="BI548" s="160"/>
      <c r="BJ548" s="160"/>
      <c r="BK548" s="160"/>
      <c r="BL548" s="160"/>
      <c r="BM548" s="160"/>
      <c r="BN548" s="160"/>
    </row>
    <row r="549" spans="27:66"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Q549" s="160"/>
      <c r="AR549" s="160"/>
      <c r="AS549" s="160"/>
      <c r="AT549" s="160"/>
      <c r="AU549" s="160"/>
      <c r="AV549" s="160"/>
      <c r="AW549" s="160"/>
      <c r="AX549" s="160"/>
      <c r="AY549" s="160"/>
      <c r="AZ549" s="160"/>
      <c r="BA549" s="160"/>
      <c r="BB549" s="160"/>
      <c r="BC549" s="160"/>
      <c r="BD549" s="160"/>
      <c r="BE549" s="160"/>
      <c r="BF549" s="160"/>
      <c r="BG549" s="160"/>
      <c r="BH549" s="160"/>
      <c r="BI549" s="160"/>
      <c r="BJ549" s="160"/>
      <c r="BK549" s="160"/>
      <c r="BL549" s="160"/>
      <c r="BM549" s="160"/>
      <c r="BN549" s="160"/>
    </row>
    <row r="550" spans="27:66"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Q550" s="160"/>
      <c r="AR550" s="160"/>
      <c r="AS550" s="160"/>
      <c r="AT550" s="160"/>
      <c r="AU550" s="160"/>
      <c r="AV550" s="160"/>
      <c r="AW550" s="160"/>
      <c r="AX550" s="160"/>
      <c r="AY550" s="160"/>
      <c r="AZ550" s="160"/>
      <c r="BA550" s="160"/>
      <c r="BB550" s="160"/>
      <c r="BC550" s="160"/>
      <c r="BD550" s="160"/>
      <c r="BE550" s="160"/>
      <c r="BF550" s="160"/>
      <c r="BG550" s="160"/>
      <c r="BH550" s="160"/>
      <c r="BI550" s="160"/>
      <c r="BJ550" s="160"/>
      <c r="BK550" s="160"/>
      <c r="BL550" s="160"/>
      <c r="BM550" s="160"/>
      <c r="BN550" s="160"/>
    </row>
    <row r="551" spans="27:66"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Q551" s="160"/>
      <c r="AR551" s="160"/>
      <c r="AS551" s="160"/>
      <c r="AT551" s="160"/>
      <c r="AU551" s="160"/>
      <c r="AV551" s="160"/>
      <c r="AW551" s="160"/>
      <c r="AX551" s="160"/>
      <c r="AY551" s="160"/>
      <c r="AZ551" s="160"/>
      <c r="BA551" s="160"/>
      <c r="BB551" s="160"/>
      <c r="BC551" s="160"/>
      <c r="BD551" s="160"/>
      <c r="BE551" s="160"/>
      <c r="BF551" s="160"/>
      <c r="BG551" s="160"/>
      <c r="BH551" s="160"/>
      <c r="BI551" s="160"/>
      <c r="BJ551" s="160"/>
      <c r="BK551" s="160"/>
      <c r="BL551" s="160"/>
      <c r="BM551" s="160"/>
      <c r="BN551" s="160"/>
    </row>
    <row r="552" spans="27:66"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Q552" s="160"/>
      <c r="AR552" s="160"/>
      <c r="AS552" s="160"/>
      <c r="AT552" s="160"/>
      <c r="AU552" s="160"/>
      <c r="AV552" s="160"/>
      <c r="AW552" s="160"/>
      <c r="AX552" s="160"/>
      <c r="AY552" s="160"/>
      <c r="AZ552" s="160"/>
      <c r="BA552" s="160"/>
      <c r="BB552" s="160"/>
      <c r="BC552" s="160"/>
      <c r="BD552" s="160"/>
      <c r="BE552" s="160"/>
      <c r="BF552" s="160"/>
      <c r="BG552" s="160"/>
      <c r="BH552" s="160"/>
      <c r="BI552" s="160"/>
      <c r="BJ552" s="160"/>
      <c r="BK552" s="160"/>
      <c r="BL552" s="160"/>
      <c r="BM552" s="160"/>
      <c r="BN552" s="160"/>
    </row>
    <row r="553" spans="27:66">
      <c r="AA553" s="160"/>
      <c r="AB553" s="160"/>
      <c r="AC553" s="160"/>
      <c r="AD553" s="160"/>
      <c r="AE553" s="160"/>
      <c r="AF553" s="160"/>
      <c r="AG553" s="160"/>
      <c r="AH553" s="160"/>
      <c r="AI553" s="160"/>
      <c r="AJ553" s="160"/>
      <c r="AK553" s="160"/>
      <c r="AL553" s="160"/>
      <c r="AM553" s="160"/>
      <c r="AN553" s="160"/>
      <c r="AO553" s="160"/>
      <c r="AP553" s="160"/>
      <c r="AQ553" s="160"/>
      <c r="AR553" s="160"/>
      <c r="AS553" s="160"/>
      <c r="AT553" s="160"/>
      <c r="AU553" s="160"/>
      <c r="AV553" s="160"/>
      <c r="AW553" s="160"/>
      <c r="AX553" s="160"/>
      <c r="AY553" s="160"/>
      <c r="AZ553" s="160"/>
      <c r="BA553" s="160"/>
      <c r="BB553" s="160"/>
      <c r="BC553" s="160"/>
      <c r="BD553" s="160"/>
      <c r="BE553" s="160"/>
      <c r="BF553" s="160"/>
      <c r="BG553" s="160"/>
      <c r="BH553" s="160"/>
      <c r="BI553" s="160"/>
      <c r="BJ553" s="160"/>
      <c r="BK553" s="160"/>
      <c r="BL553" s="160"/>
      <c r="BM553" s="160"/>
      <c r="BN553" s="160"/>
    </row>
    <row r="554" spans="27:66"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Q554" s="160"/>
      <c r="AR554" s="160"/>
      <c r="AS554" s="160"/>
      <c r="AT554" s="160"/>
      <c r="AU554" s="160"/>
      <c r="AV554" s="160"/>
      <c r="AW554" s="160"/>
      <c r="AX554" s="160"/>
      <c r="AY554" s="160"/>
      <c r="AZ554" s="160"/>
      <c r="BA554" s="160"/>
      <c r="BB554" s="160"/>
      <c r="BC554" s="160"/>
      <c r="BD554" s="160"/>
      <c r="BE554" s="160"/>
      <c r="BF554" s="160"/>
      <c r="BG554" s="160"/>
      <c r="BH554" s="160"/>
      <c r="BI554" s="160"/>
      <c r="BJ554" s="160"/>
      <c r="BK554" s="160"/>
      <c r="BL554" s="160"/>
      <c r="BM554" s="160"/>
      <c r="BN554" s="160"/>
    </row>
    <row r="555" spans="27:66"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Q555" s="160"/>
      <c r="AR555" s="160"/>
      <c r="AS555" s="160"/>
      <c r="AT555" s="160"/>
      <c r="AU555" s="160"/>
      <c r="AV555" s="160"/>
      <c r="AW555" s="160"/>
      <c r="AX555" s="160"/>
      <c r="AY555" s="160"/>
      <c r="AZ555" s="160"/>
      <c r="BA555" s="160"/>
      <c r="BB555" s="160"/>
      <c r="BC555" s="160"/>
      <c r="BD555" s="160"/>
      <c r="BE555" s="160"/>
      <c r="BF555" s="160"/>
      <c r="BG555" s="160"/>
      <c r="BH555" s="160"/>
      <c r="BI555" s="160"/>
      <c r="BJ555" s="160"/>
      <c r="BK555" s="160"/>
      <c r="BL555" s="160"/>
      <c r="BM555" s="160"/>
      <c r="BN555" s="160"/>
    </row>
    <row r="556" spans="27:66"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Q556" s="160"/>
      <c r="AR556" s="160"/>
      <c r="AS556" s="160"/>
      <c r="AT556" s="160"/>
      <c r="AU556" s="160"/>
      <c r="AV556" s="160"/>
      <c r="AW556" s="160"/>
      <c r="AX556" s="160"/>
      <c r="AY556" s="160"/>
      <c r="AZ556" s="160"/>
      <c r="BA556" s="160"/>
      <c r="BB556" s="160"/>
      <c r="BC556" s="160"/>
      <c r="BD556" s="160"/>
      <c r="BE556" s="160"/>
      <c r="BF556" s="160"/>
      <c r="BG556" s="160"/>
      <c r="BH556" s="160"/>
      <c r="BI556" s="160"/>
      <c r="BJ556" s="160"/>
      <c r="BK556" s="160"/>
      <c r="BL556" s="160"/>
      <c r="BM556" s="160"/>
      <c r="BN556" s="160"/>
    </row>
    <row r="557" spans="27:66"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Q557" s="160"/>
      <c r="AR557" s="160"/>
      <c r="AS557" s="160"/>
      <c r="AT557" s="160"/>
      <c r="AU557" s="160"/>
      <c r="AV557" s="160"/>
      <c r="AW557" s="160"/>
      <c r="AX557" s="160"/>
      <c r="AY557" s="160"/>
      <c r="AZ557" s="160"/>
      <c r="BA557" s="160"/>
      <c r="BB557" s="160"/>
      <c r="BC557" s="160"/>
      <c r="BD557" s="160"/>
      <c r="BE557" s="160"/>
      <c r="BF557" s="160"/>
      <c r="BG557" s="160"/>
      <c r="BH557" s="160"/>
      <c r="BI557" s="160"/>
      <c r="BJ557" s="160"/>
      <c r="BK557" s="160"/>
      <c r="BL557" s="160"/>
      <c r="BM557" s="160"/>
      <c r="BN557" s="160"/>
    </row>
    <row r="558" spans="27:66"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Q558" s="160"/>
      <c r="AR558" s="160"/>
      <c r="AS558" s="160"/>
      <c r="AT558" s="160"/>
      <c r="AU558" s="160"/>
      <c r="AV558" s="160"/>
      <c r="AW558" s="160"/>
      <c r="AX558" s="160"/>
      <c r="AY558" s="160"/>
      <c r="AZ558" s="160"/>
      <c r="BA558" s="160"/>
      <c r="BB558" s="160"/>
      <c r="BC558" s="160"/>
      <c r="BD558" s="160"/>
      <c r="BE558" s="160"/>
      <c r="BF558" s="160"/>
      <c r="BG558" s="160"/>
      <c r="BH558" s="160"/>
      <c r="BI558" s="160"/>
      <c r="BJ558" s="160"/>
      <c r="BK558" s="160"/>
      <c r="BL558" s="160"/>
      <c r="BM558" s="160"/>
      <c r="BN558" s="160"/>
    </row>
    <row r="559" spans="27:66"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Q559" s="160"/>
      <c r="AR559" s="160"/>
      <c r="AS559" s="160"/>
      <c r="AT559" s="160"/>
      <c r="AU559" s="160"/>
      <c r="AV559" s="160"/>
      <c r="AW559" s="160"/>
      <c r="AX559" s="160"/>
      <c r="AY559" s="160"/>
      <c r="AZ559" s="160"/>
      <c r="BA559" s="160"/>
      <c r="BB559" s="160"/>
      <c r="BC559" s="160"/>
      <c r="BD559" s="160"/>
      <c r="BE559" s="160"/>
      <c r="BF559" s="160"/>
      <c r="BG559" s="160"/>
      <c r="BH559" s="160"/>
      <c r="BI559" s="160"/>
      <c r="BJ559" s="160"/>
      <c r="BK559" s="160"/>
      <c r="BL559" s="160"/>
      <c r="BM559" s="160"/>
      <c r="BN559" s="160"/>
    </row>
    <row r="560" spans="27:66"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Q560" s="160"/>
      <c r="AR560" s="160"/>
      <c r="AS560" s="160"/>
      <c r="AT560" s="160"/>
      <c r="AU560" s="160"/>
      <c r="AV560" s="160"/>
      <c r="AW560" s="160"/>
      <c r="AX560" s="160"/>
      <c r="AY560" s="160"/>
      <c r="AZ560" s="160"/>
      <c r="BA560" s="160"/>
      <c r="BB560" s="160"/>
      <c r="BC560" s="160"/>
      <c r="BD560" s="160"/>
      <c r="BE560" s="160"/>
      <c r="BF560" s="160"/>
      <c r="BG560" s="160"/>
      <c r="BH560" s="160"/>
      <c r="BI560" s="160"/>
      <c r="BJ560" s="160"/>
      <c r="BK560" s="160"/>
      <c r="BL560" s="160"/>
      <c r="BM560" s="160"/>
      <c r="BN560" s="160"/>
    </row>
    <row r="561" spans="27:66"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Q561" s="160"/>
      <c r="AR561" s="160"/>
      <c r="AS561" s="160"/>
      <c r="AT561" s="160"/>
      <c r="AU561" s="160"/>
      <c r="AV561" s="160"/>
      <c r="AW561" s="160"/>
      <c r="AX561" s="160"/>
      <c r="AY561" s="160"/>
      <c r="AZ561" s="160"/>
      <c r="BA561" s="160"/>
      <c r="BB561" s="160"/>
      <c r="BC561" s="160"/>
      <c r="BD561" s="160"/>
      <c r="BE561" s="160"/>
      <c r="BF561" s="160"/>
      <c r="BG561" s="160"/>
      <c r="BH561" s="160"/>
      <c r="BI561" s="160"/>
      <c r="BJ561" s="160"/>
      <c r="BK561" s="160"/>
      <c r="BL561" s="160"/>
      <c r="BM561" s="160"/>
      <c r="BN561" s="160"/>
    </row>
    <row r="562" spans="27:66"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Q562" s="160"/>
      <c r="AR562" s="160"/>
      <c r="AS562" s="160"/>
      <c r="AT562" s="160"/>
      <c r="AU562" s="160"/>
      <c r="AV562" s="160"/>
      <c r="AW562" s="160"/>
      <c r="AX562" s="160"/>
      <c r="AY562" s="160"/>
      <c r="AZ562" s="160"/>
      <c r="BA562" s="160"/>
      <c r="BB562" s="160"/>
      <c r="BC562" s="160"/>
      <c r="BD562" s="160"/>
      <c r="BE562" s="160"/>
      <c r="BF562" s="160"/>
      <c r="BG562" s="160"/>
      <c r="BH562" s="160"/>
      <c r="BI562" s="160"/>
      <c r="BJ562" s="160"/>
      <c r="BK562" s="160"/>
      <c r="BL562" s="160"/>
      <c r="BM562" s="160"/>
      <c r="BN562" s="160"/>
    </row>
    <row r="563" spans="27:66"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Q563" s="160"/>
      <c r="AR563" s="160"/>
      <c r="AS563" s="160"/>
      <c r="AT563" s="160"/>
      <c r="AU563" s="160"/>
      <c r="AV563" s="160"/>
      <c r="AW563" s="160"/>
      <c r="AX563" s="160"/>
      <c r="AY563" s="160"/>
      <c r="AZ563" s="160"/>
      <c r="BA563" s="160"/>
      <c r="BB563" s="160"/>
      <c r="BC563" s="160"/>
      <c r="BD563" s="160"/>
      <c r="BE563" s="160"/>
      <c r="BF563" s="160"/>
      <c r="BG563" s="160"/>
      <c r="BH563" s="160"/>
      <c r="BI563" s="160"/>
      <c r="BJ563" s="160"/>
      <c r="BK563" s="160"/>
      <c r="BL563" s="160"/>
      <c r="BM563" s="160"/>
      <c r="BN563" s="160"/>
    </row>
    <row r="564" spans="27:66"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Q564" s="160"/>
      <c r="AR564" s="160"/>
      <c r="AS564" s="160"/>
      <c r="AT564" s="160"/>
      <c r="AU564" s="160"/>
      <c r="AV564" s="160"/>
      <c r="AW564" s="160"/>
      <c r="AX564" s="160"/>
      <c r="AY564" s="160"/>
      <c r="AZ564" s="160"/>
      <c r="BA564" s="160"/>
      <c r="BB564" s="160"/>
      <c r="BC564" s="160"/>
      <c r="BD564" s="160"/>
      <c r="BE564" s="160"/>
      <c r="BF564" s="160"/>
      <c r="BG564" s="160"/>
      <c r="BH564" s="160"/>
      <c r="BI564" s="160"/>
      <c r="BJ564" s="160"/>
      <c r="BK564" s="160"/>
      <c r="BL564" s="160"/>
      <c r="BM564" s="160"/>
      <c r="BN564" s="160"/>
    </row>
    <row r="565" spans="27:66"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Q565" s="160"/>
      <c r="AR565" s="160"/>
      <c r="AS565" s="160"/>
      <c r="AT565" s="160"/>
      <c r="AU565" s="160"/>
      <c r="AV565" s="160"/>
      <c r="AW565" s="160"/>
      <c r="AX565" s="160"/>
      <c r="AY565" s="160"/>
      <c r="AZ565" s="160"/>
      <c r="BA565" s="160"/>
      <c r="BB565" s="160"/>
      <c r="BC565" s="160"/>
      <c r="BD565" s="160"/>
      <c r="BE565" s="160"/>
      <c r="BF565" s="160"/>
      <c r="BG565" s="160"/>
      <c r="BH565" s="160"/>
      <c r="BI565" s="160"/>
      <c r="BJ565" s="160"/>
      <c r="BK565" s="160"/>
      <c r="BL565" s="160"/>
      <c r="BM565" s="160"/>
      <c r="BN565" s="160"/>
    </row>
    <row r="566" spans="27:66"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Q566" s="160"/>
      <c r="AR566" s="160"/>
      <c r="AS566" s="160"/>
      <c r="AT566" s="160"/>
      <c r="AU566" s="160"/>
      <c r="AV566" s="160"/>
      <c r="AW566" s="160"/>
      <c r="AX566" s="160"/>
      <c r="AY566" s="160"/>
      <c r="AZ566" s="160"/>
      <c r="BA566" s="160"/>
      <c r="BB566" s="160"/>
      <c r="BC566" s="160"/>
      <c r="BD566" s="160"/>
      <c r="BE566" s="160"/>
      <c r="BF566" s="160"/>
      <c r="BG566" s="160"/>
      <c r="BH566" s="160"/>
      <c r="BI566" s="160"/>
      <c r="BJ566" s="160"/>
      <c r="BK566" s="160"/>
      <c r="BL566" s="160"/>
      <c r="BM566" s="160"/>
      <c r="BN566" s="160"/>
    </row>
    <row r="567" spans="27:66"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Q567" s="160"/>
      <c r="AR567" s="160"/>
      <c r="AS567" s="160"/>
      <c r="AT567" s="160"/>
      <c r="AU567" s="160"/>
      <c r="AV567" s="160"/>
      <c r="AW567" s="160"/>
      <c r="AX567" s="160"/>
      <c r="AY567" s="160"/>
      <c r="AZ567" s="160"/>
      <c r="BA567" s="160"/>
      <c r="BB567" s="160"/>
      <c r="BC567" s="160"/>
      <c r="BD567" s="160"/>
      <c r="BE567" s="160"/>
      <c r="BF567" s="160"/>
      <c r="BG567" s="160"/>
      <c r="BH567" s="160"/>
      <c r="BI567" s="160"/>
      <c r="BJ567" s="160"/>
      <c r="BK567" s="160"/>
      <c r="BL567" s="160"/>
      <c r="BM567" s="160"/>
      <c r="BN567" s="160"/>
    </row>
    <row r="568" spans="27:66"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Q568" s="160"/>
      <c r="AR568" s="160"/>
      <c r="AS568" s="160"/>
      <c r="AT568" s="160"/>
      <c r="AU568" s="160"/>
      <c r="AV568" s="160"/>
      <c r="AW568" s="160"/>
      <c r="AX568" s="160"/>
      <c r="AY568" s="160"/>
      <c r="AZ568" s="160"/>
      <c r="BA568" s="160"/>
      <c r="BB568" s="160"/>
      <c r="BC568" s="160"/>
      <c r="BD568" s="160"/>
      <c r="BE568" s="160"/>
      <c r="BF568" s="160"/>
      <c r="BG568" s="160"/>
      <c r="BH568" s="160"/>
      <c r="BI568" s="160"/>
      <c r="BJ568" s="160"/>
      <c r="BK568" s="160"/>
      <c r="BL568" s="160"/>
      <c r="BM568" s="160"/>
      <c r="BN568" s="160"/>
    </row>
    <row r="569" spans="27:66"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Q569" s="160"/>
      <c r="AR569" s="160"/>
      <c r="AS569" s="160"/>
      <c r="AT569" s="160"/>
      <c r="AU569" s="160"/>
      <c r="AV569" s="160"/>
      <c r="AW569" s="160"/>
      <c r="AX569" s="160"/>
      <c r="AY569" s="160"/>
      <c r="AZ569" s="160"/>
      <c r="BA569" s="160"/>
      <c r="BB569" s="160"/>
      <c r="BC569" s="160"/>
      <c r="BD569" s="160"/>
      <c r="BE569" s="160"/>
      <c r="BF569" s="160"/>
      <c r="BG569" s="160"/>
      <c r="BH569" s="160"/>
      <c r="BI569" s="160"/>
      <c r="BJ569" s="160"/>
      <c r="BK569" s="160"/>
      <c r="BL569" s="160"/>
      <c r="BM569" s="160"/>
      <c r="BN569" s="160"/>
    </row>
    <row r="570" spans="27:66"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Q570" s="160"/>
      <c r="AR570" s="160"/>
      <c r="AS570" s="160"/>
      <c r="AT570" s="160"/>
      <c r="AU570" s="160"/>
      <c r="AV570" s="160"/>
      <c r="AW570" s="160"/>
      <c r="AX570" s="160"/>
      <c r="AY570" s="160"/>
      <c r="AZ570" s="160"/>
      <c r="BA570" s="160"/>
      <c r="BB570" s="160"/>
      <c r="BC570" s="160"/>
      <c r="BD570" s="160"/>
      <c r="BE570" s="160"/>
      <c r="BF570" s="160"/>
      <c r="BG570" s="160"/>
      <c r="BH570" s="160"/>
      <c r="BI570" s="160"/>
      <c r="BJ570" s="160"/>
      <c r="BK570" s="160"/>
      <c r="BL570" s="160"/>
      <c r="BM570" s="160"/>
      <c r="BN570" s="160"/>
    </row>
    <row r="571" spans="27:66"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Q571" s="160"/>
      <c r="AR571" s="160"/>
      <c r="AS571" s="160"/>
      <c r="AT571" s="160"/>
      <c r="AU571" s="160"/>
      <c r="AV571" s="160"/>
      <c r="AW571" s="160"/>
      <c r="AX571" s="160"/>
      <c r="AY571" s="160"/>
      <c r="AZ571" s="160"/>
      <c r="BA571" s="160"/>
      <c r="BB571" s="160"/>
      <c r="BC571" s="160"/>
      <c r="BD571" s="160"/>
      <c r="BE571" s="160"/>
      <c r="BF571" s="160"/>
      <c r="BG571" s="160"/>
      <c r="BH571" s="160"/>
      <c r="BI571" s="160"/>
      <c r="BJ571" s="160"/>
      <c r="BK571" s="160"/>
      <c r="BL571" s="160"/>
      <c r="BM571" s="160"/>
      <c r="BN571" s="160"/>
    </row>
    <row r="572" spans="27:66"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Q572" s="160"/>
      <c r="AR572" s="160"/>
      <c r="AS572" s="160"/>
      <c r="AT572" s="160"/>
      <c r="AU572" s="160"/>
      <c r="AV572" s="160"/>
      <c r="AW572" s="160"/>
      <c r="AX572" s="160"/>
      <c r="AY572" s="160"/>
      <c r="AZ572" s="160"/>
      <c r="BA572" s="160"/>
      <c r="BB572" s="160"/>
      <c r="BC572" s="160"/>
      <c r="BD572" s="160"/>
      <c r="BE572" s="160"/>
      <c r="BF572" s="160"/>
      <c r="BG572" s="160"/>
      <c r="BH572" s="160"/>
      <c r="BI572" s="160"/>
      <c r="BJ572" s="160"/>
      <c r="BK572" s="160"/>
      <c r="BL572" s="160"/>
      <c r="BM572" s="160"/>
      <c r="BN572" s="160"/>
    </row>
    <row r="573" spans="27:66"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Q573" s="160"/>
      <c r="AR573" s="160"/>
      <c r="AS573" s="160"/>
      <c r="AT573" s="160"/>
      <c r="AU573" s="160"/>
      <c r="AV573" s="160"/>
      <c r="AW573" s="160"/>
      <c r="AX573" s="160"/>
      <c r="AY573" s="160"/>
      <c r="AZ573" s="160"/>
      <c r="BA573" s="160"/>
      <c r="BB573" s="160"/>
      <c r="BC573" s="160"/>
      <c r="BD573" s="160"/>
      <c r="BE573" s="160"/>
      <c r="BF573" s="160"/>
      <c r="BG573" s="160"/>
      <c r="BH573" s="160"/>
      <c r="BI573" s="160"/>
      <c r="BJ573" s="160"/>
      <c r="BK573" s="160"/>
      <c r="BL573" s="160"/>
      <c r="BM573" s="160"/>
      <c r="BN573" s="160"/>
    </row>
    <row r="574" spans="27:66"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Q574" s="160"/>
      <c r="AR574" s="160"/>
      <c r="AS574" s="160"/>
      <c r="AT574" s="160"/>
      <c r="AU574" s="160"/>
      <c r="AV574" s="160"/>
      <c r="AW574" s="160"/>
      <c r="AX574" s="160"/>
      <c r="AY574" s="160"/>
      <c r="AZ574" s="160"/>
      <c r="BA574" s="160"/>
      <c r="BB574" s="160"/>
      <c r="BC574" s="160"/>
      <c r="BD574" s="160"/>
      <c r="BE574" s="160"/>
      <c r="BF574" s="160"/>
      <c r="BG574" s="160"/>
      <c r="BH574" s="160"/>
      <c r="BI574" s="160"/>
      <c r="BJ574" s="160"/>
      <c r="BK574" s="160"/>
      <c r="BL574" s="160"/>
      <c r="BM574" s="160"/>
      <c r="BN574" s="160"/>
    </row>
    <row r="575" spans="27:66"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Q575" s="160"/>
      <c r="AR575" s="160"/>
      <c r="AS575" s="160"/>
      <c r="AT575" s="160"/>
      <c r="AU575" s="160"/>
      <c r="AV575" s="160"/>
      <c r="AW575" s="160"/>
      <c r="AX575" s="160"/>
      <c r="AY575" s="160"/>
      <c r="AZ575" s="160"/>
      <c r="BA575" s="160"/>
      <c r="BB575" s="160"/>
      <c r="BC575" s="160"/>
      <c r="BD575" s="160"/>
      <c r="BE575" s="160"/>
      <c r="BF575" s="160"/>
      <c r="BG575" s="160"/>
      <c r="BH575" s="160"/>
      <c r="BI575" s="160"/>
      <c r="BJ575" s="160"/>
      <c r="BK575" s="160"/>
      <c r="BL575" s="160"/>
      <c r="BM575" s="160"/>
      <c r="BN575" s="160"/>
    </row>
    <row r="576" spans="27:66">
      <c r="AA576" s="160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  <c r="AM576" s="160"/>
      <c r="AN576" s="160"/>
      <c r="AO576" s="160"/>
      <c r="AP576" s="160"/>
      <c r="AQ576" s="160"/>
      <c r="AR576" s="160"/>
      <c r="AS576" s="160"/>
      <c r="AT576" s="160"/>
      <c r="AU576" s="160"/>
      <c r="AV576" s="160"/>
      <c r="AW576" s="160"/>
      <c r="AX576" s="160"/>
      <c r="AY576" s="160"/>
      <c r="AZ576" s="160"/>
      <c r="BA576" s="160"/>
      <c r="BB576" s="160"/>
      <c r="BC576" s="160"/>
      <c r="BD576" s="160"/>
      <c r="BE576" s="160"/>
      <c r="BF576" s="160"/>
      <c r="BG576" s="160"/>
      <c r="BH576" s="160"/>
      <c r="BI576" s="160"/>
      <c r="BJ576" s="160"/>
      <c r="BK576" s="160"/>
      <c r="BL576" s="160"/>
      <c r="BM576" s="160"/>
      <c r="BN576" s="160"/>
    </row>
    <row r="577" spans="27:66"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Q577" s="160"/>
      <c r="AR577" s="160"/>
      <c r="AS577" s="160"/>
      <c r="AT577" s="160"/>
      <c r="AU577" s="160"/>
      <c r="AV577" s="160"/>
      <c r="AW577" s="160"/>
      <c r="AX577" s="160"/>
      <c r="AY577" s="160"/>
      <c r="AZ577" s="160"/>
      <c r="BA577" s="160"/>
      <c r="BB577" s="160"/>
      <c r="BC577" s="160"/>
      <c r="BD577" s="160"/>
      <c r="BE577" s="160"/>
      <c r="BF577" s="160"/>
      <c r="BG577" s="160"/>
      <c r="BH577" s="160"/>
      <c r="BI577" s="160"/>
      <c r="BJ577" s="160"/>
      <c r="BK577" s="160"/>
      <c r="BL577" s="160"/>
      <c r="BM577" s="160"/>
      <c r="BN577" s="160"/>
    </row>
    <row r="578" spans="27:66"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Q578" s="160"/>
      <c r="AR578" s="160"/>
      <c r="AS578" s="160"/>
      <c r="AT578" s="160"/>
      <c r="AU578" s="160"/>
      <c r="AV578" s="160"/>
      <c r="AW578" s="160"/>
      <c r="AX578" s="160"/>
      <c r="AY578" s="160"/>
      <c r="AZ578" s="160"/>
      <c r="BA578" s="160"/>
      <c r="BB578" s="160"/>
      <c r="BC578" s="160"/>
      <c r="BD578" s="160"/>
      <c r="BE578" s="160"/>
      <c r="BF578" s="160"/>
      <c r="BG578" s="160"/>
      <c r="BH578" s="160"/>
      <c r="BI578" s="160"/>
      <c r="BJ578" s="160"/>
      <c r="BK578" s="160"/>
      <c r="BL578" s="160"/>
      <c r="BM578" s="160"/>
      <c r="BN578" s="160"/>
    </row>
    <row r="579" spans="27:66"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Q579" s="160"/>
      <c r="AR579" s="160"/>
      <c r="AS579" s="160"/>
      <c r="AT579" s="160"/>
      <c r="AU579" s="160"/>
      <c r="AV579" s="160"/>
      <c r="AW579" s="160"/>
      <c r="AX579" s="160"/>
      <c r="AY579" s="160"/>
      <c r="AZ579" s="160"/>
      <c r="BA579" s="160"/>
      <c r="BB579" s="160"/>
      <c r="BC579" s="160"/>
      <c r="BD579" s="160"/>
      <c r="BE579" s="160"/>
      <c r="BF579" s="160"/>
      <c r="BG579" s="160"/>
      <c r="BH579" s="160"/>
      <c r="BI579" s="160"/>
      <c r="BJ579" s="160"/>
      <c r="BK579" s="160"/>
      <c r="BL579" s="160"/>
      <c r="BM579" s="160"/>
      <c r="BN579" s="160"/>
    </row>
    <row r="580" spans="27:66"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Q580" s="160"/>
      <c r="AR580" s="160"/>
      <c r="AS580" s="160"/>
      <c r="AT580" s="160"/>
      <c r="AU580" s="160"/>
      <c r="AV580" s="160"/>
      <c r="AW580" s="160"/>
      <c r="AX580" s="160"/>
      <c r="AY580" s="160"/>
      <c r="AZ580" s="160"/>
      <c r="BA580" s="160"/>
      <c r="BB580" s="160"/>
      <c r="BC580" s="160"/>
      <c r="BD580" s="160"/>
      <c r="BE580" s="160"/>
      <c r="BF580" s="160"/>
      <c r="BG580" s="160"/>
      <c r="BH580" s="160"/>
      <c r="BI580" s="160"/>
      <c r="BJ580" s="160"/>
      <c r="BK580" s="160"/>
      <c r="BL580" s="160"/>
      <c r="BM580" s="160"/>
      <c r="BN580" s="160"/>
    </row>
    <row r="581" spans="27:66"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Q581" s="160"/>
      <c r="AR581" s="160"/>
      <c r="AS581" s="160"/>
      <c r="AT581" s="160"/>
      <c r="AU581" s="160"/>
      <c r="AV581" s="160"/>
      <c r="AW581" s="160"/>
      <c r="AX581" s="160"/>
      <c r="AY581" s="160"/>
      <c r="AZ581" s="160"/>
      <c r="BA581" s="160"/>
      <c r="BB581" s="160"/>
      <c r="BC581" s="160"/>
      <c r="BD581" s="160"/>
      <c r="BE581" s="160"/>
      <c r="BF581" s="160"/>
      <c r="BG581" s="160"/>
      <c r="BH581" s="160"/>
      <c r="BI581" s="160"/>
      <c r="BJ581" s="160"/>
      <c r="BK581" s="160"/>
      <c r="BL581" s="160"/>
      <c r="BM581" s="160"/>
      <c r="BN581" s="160"/>
    </row>
    <row r="582" spans="27:66"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Q582" s="160"/>
      <c r="AR582" s="160"/>
      <c r="AS582" s="160"/>
      <c r="AT582" s="160"/>
      <c r="AU582" s="160"/>
      <c r="AV582" s="160"/>
      <c r="AW582" s="160"/>
      <c r="AX582" s="160"/>
      <c r="AY582" s="160"/>
      <c r="AZ582" s="160"/>
      <c r="BA582" s="160"/>
      <c r="BB582" s="160"/>
      <c r="BC582" s="160"/>
      <c r="BD582" s="160"/>
      <c r="BE582" s="160"/>
      <c r="BF582" s="160"/>
      <c r="BG582" s="160"/>
      <c r="BH582" s="160"/>
      <c r="BI582" s="160"/>
      <c r="BJ582" s="160"/>
      <c r="BK582" s="160"/>
      <c r="BL582" s="160"/>
      <c r="BM582" s="160"/>
      <c r="BN582" s="160"/>
    </row>
    <row r="583" spans="27:66"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Q583" s="160"/>
      <c r="AR583" s="160"/>
      <c r="AS583" s="160"/>
      <c r="AT583" s="160"/>
      <c r="AU583" s="160"/>
      <c r="AV583" s="160"/>
      <c r="AW583" s="160"/>
      <c r="AX583" s="160"/>
      <c r="AY583" s="160"/>
      <c r="AZ583" s="160"/>
      <c r="BA583" s="160"/>
      <c r="BB583" s="160"/>
      <c r="BC583" s="160"/>
      <c r="BD583" s="160"/>
      <c r="BE583" s="160"/>
      <c r="BF583" s="160"/>
      <c r="BG583" s="160"/>
      <c r="BH583" s="160"/>
      <c r="BI583" s="160"/>
      <c r="BJ583" s="160"/>
      <c r="BK583" s="160"/>
      <c r="BL583" s="160"/>
      <c r="BM583" s="160"/>
      <c r="BN583" s="160"/>
    </row>
    <row r="584" spans="27:66"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Q584" s="160"/>
      <c r="AR584" s="160"/>
      <c r="AS584" s="160"/>
      <c r="AT584" s="160"/>
      <c r="AU584" s="160"/>
      <c r="AV584" s="160"/>
      <c r="AW584" s="160"/>
      <c r="AX584" s="160"/>
      <c r="AY584" s="160"/>
      <c r="AZ584" s="160"/>
      <c r="BA584" s="160"/>
      <c r="BB584" s="160"/>
      <c r="BC584" s="160"/>
      <c r="BD584" s="160"/>
      <c r="BE584" s="160"/>
      <c r="BF584" s="160"/>
      <c r="BG584" s="160"/>
      <c r="BH584" s="160"/>
      <c r="BI584" s="160"/>
      <c r="BJ584" s="160"/>
      <c r="BK584" s="160"/>
      <c r="BL584" s="160"/>
      <c r="BM584" s="160"/>
      <c r="BN584" s="160"/>
    </row>
    <row r="585" spans="27:66"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Q585" s="160"/>
      <c r="AR585" s="160"/>
      <c r="AS585" s="160"/>
      <c r="AT585" s="160"/>
      <c r="AU585" s="160"/>
      <c r="AV585" s="160"/>
      <c r="AW585" s="160"/>
      <c r="AX585" s="160"/>
      <c r="AY585" s="160"/>
      <c r="AZ585" s="160"/>
      <c r="BA585" s="160"/>
      <c r="BB585" s="160"/>
      <c r="BC585" s="160"/>
      <c r="BD585" s="160"/>
      <c r="BE585" s="160"/>
      <c r="BF585" s="160"/>
      <c r="BG585" s="160"/>
      <c r="BH585" s="160"/>
      <c r="BI585" s="160"/>
      <c r="BJ585" s="160"/>
      <c r="BK585" s="160"/>
      <c r="BL585" s="160"/>
      <c r="BM585" s="160"/>
      <c r="BN585" s="160"/>
    </row>
    <row r="586" spans="27:66"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Q586" s="160"/>
      <c r="AR586" s="160"/>
      <c r="AS586" s="160"/>
      <c r="AT586" s="160"/>
      <c r="AU586" s="160"/>
      <c r="AV586" s="160"/>
      <c r="AW586" s="160"/>
      <c r="AX586" s="160"/>
      <c r="AY586" s="160"/>
      <c r="AZ586" s="160"/>
      <c r="BA586" s="160"/>
      <c r="BB586" s="160"/>
      <c r="BC586" s="160"/>
      <c r="BD586" s="160"/>
      <c r="BE586" s="160"/>
      <c r="BF586" s="160"/>
      <c r="BG586" s="160"/>
      <c r="BH586" s="160"/>
      <c r="BI586" s="160"/>
      <c r="BJ586" s="160"/>
      <c r="BK586" s="160"/>
      <c r="BL586" s="160"/>
      <c r="BM586" s="160"/>
      <c r="BN586" s="160"/>
    </row>
    <row r="587" spans="27:66"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Q587" s="160"/>
      <c r="AR587" s="160"/>
      <c r="AS587" s="160"/>
      <c r="AT587" s="160"/>
      <c r="AU587" s="160"/>
      <c r="AV587" s="160"/>
      <c r="AW587" s="160"/>
      <c r="AX587" s="160"/>
      <c r="AY587" s="160"/>
      <c r="AZ587" s="160"/>
      <c r="BA587" s="160"/>
      <c r="BB587" s="160"/>
      <c r="BC587" s="160"/>
      <c r="BD587" s="160"/>
      <c r="BE587" s="160"/>
      <c r="BF587" s="160"/>
      <c r="BG587" s="160"/>
      <c r="BH587" s="160"/>
      <c r="BI587" s="160"/>
      <c r="BJ587" s="160"/>
      <c r="BK587" s="160"/>
      <c r="BL587" s="160"/>
      <c r="BM587" s="160"/>
      <c r="BN587" s="160"/>
    </row>
    <row r="588" spans="27:66"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Q588" s="160"/>
      <c r="AR588" s="160"/>
      <c r="AS588" s="160"/>
      <c r="AT588" s="160"/>
      <c r="AU588" s="160"/>
      <c r="AV588" s="160"/>
      <c r="AW588" s="160"/>
      <c r="AX588" s="160"/>
      <c r="AY588" s="160"/>
      <c r="AZ588" s="160"/>
      <c r="BA588" s="160"/>
      <c r="BB588" s="160"/>
      <c r="BC588" s="160"/>
      <c r="BD588" s="160"/>
      <c r="BE588" s="160"/>
      <c r="BF588" s="160"/>
      <c r="BG588" s="160"/>
      <c r="BH588" s="160"/>
      <c r="BI588" s="160"/>
      <c r="BJ588" s="160"/>
      <c r="BK588" s="160"/>
      <c r="BL588" s="160"/>
      <c r="BM588" s="160"/>
      <c r="BN588" s="160"/>
    </row>
    <row r="589" spans="27:66"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Q589" s="160"/>
      <c r="AR589" s="160"/>
      <c r="AS589" s="160"/>
      <c r="AT589" s="160"/>
      <c r="AU589" s="160"/>
      <c r="AV589" s="160"/>
      <c r="AW589" s="160"/>
      <c r="AX589" s="160"/>
      <c r="AY589" s="160"/>
      <c r="AZ589" s="160"/>
      <c r="BA589" s="160"/>
      <c r="BB589" s="160"/>
      <c r="BC589" s="160"/>
      <c r="BD589" s="160"/>
      <c r="BE589" s="160"/>
      <c r="BF589" s="160"/>
      <c r="BG589" s="160"/>
      <c r="BH589" s="160"/>
      <c r="BI589" s="160"/>
      <c r="BJ589" s="160"/>
      <c r="BK589" s="160"/>
      <c r="BL589" s="160"/>
      <c r="BM589" s="160"/>
      <c r="BN589" s="160"/>
    </row>
    <row r="590" spans="27:66"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160"/>
      <c r="AR590" s="160"/>
      <c r="AS590" s="160"/>
      <c r="AT590" s="160"/>
      <c r="AU590" s="160"/>
      <c r="AV590" s="160"/>
      <c r="AW590" s="160"/>
      <c r="AX590" s="160"/>
      <c r="AY590" s="160"/>
      <c r="AZ590" s="160"/>
      <c r="BA590" s="160"/>
      <c r="BB590" s="160"/>
      <c r="BC590" s="160"/>
      <c r="BD590" s="160"/>
      <c r="BE590" s="160"/>
      <c r="BF590" s="160"/>
      <c r="BG590" s="160"/>
      <c r="BH590" s="160"/>
      <c r="BI590" s="160"/>
      <c r="BJ590" s="160"/>
      <c r="BK590" s="160"/>
      <c r="BL590" s="160"/>
      <c r="BM590" s="160"/>
      <c r="BN590" s="160"/>
    </row>
    <row r="591" spans="27:66"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Q591" s="160"/>
      <c r="AR591" s="160"/>
      <c r="AS591" s="160"/>
      <c r="AT591" s="160"/>
      <c r="AU591" s="160"/>
      <c r="AV591" s="160"/>
      <c r="AW591" s="160"/>
      <c r="AX591" s="160"/>
      <c r="AY591" s="160"/>
      <c r="AZ591" s="160"/>
      <c r="BA591" s="160"/>
      <c r="BB591" s="160"/>
      <c r="BC591" s="160"/>
      <c r="BD591" s="160"/>
      <c r="BE591" s="160"/>
      <c r="BF591" s="160"/>
      <c r="BG591" s="160"/>
      <c r="BH591" s="160"/>
      <c r="BI591" s="160"/>
      <c r="BJ591" s="160"/>
      <c r="BK591" s="160"/>
      <c r="BL591" s="160"/>
      <c r="BM591" s="160"/>
      <c r="BN591" s="160"/>
    </row>
    <row r="592" spans="27:66"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Q592" s="160"/>
      <c r="AR592" s="160"/>
      <c r="AS592" s="160"/>
      <c r="AT592" s="160"/>
      <c r="AU592" s="160"/>
      <c r="AV592" s="160"/>
      <c r="AW592" s="160"/>
      <c r="AX592" s="160"/>
      <c r="AY592" s="160"/>
      <c r="AZ592" s="160"/>
      <c r="BA592" s="160"/>
      <c r="BB592" s="160"/>
      <c r="BC592" s="160"/>
      <c r="BD592" s="160"/>
      <c r="BE592" s="160"/>
      <c r="BF592" s="160"/>
      <c r="BG592" s="160"/>
      <c r="BH592" s="160"/>
      <c r="BI592" s="160"/>
      <c r="BJ592" s="160"/>
      <c r="BK592" s="160"/>
      <c r="BL592" s="160"/>
      <c r="BM592" s="160"/>
      <c r="BN592" s="160"/>
    </row>
    <row r="593" spans="27:66"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Q593" s="160"/>
      <c r="AR593" s="160"/>
      <c r="AS593" s="160"/>
      <c r="AT593" s="160"/>
      <c r="AU593" s="160"/>
      <c r="AV593" s="160"/>
      <c r="AW593" s="160"/>
      <c r="AX593" s="160"/>
      <c r="AY593" s="160"/>
      <c r="AZ593" s="160"/>
      <c r="BA593" s="160"/>
      <c r="BB593" s="160"/>
      <c r="BC593" s="160"/>
      <c r="BD593" s="160"/>
      <c r="BE593" s="160"/>
      <c r="BF593" s="160"/>
      <c r="BG593" s="160"/>
      <c r="BH593" s="160"/>
      <c r="BI593" s="160"/>
      <c r="BJ593" s="160"/>
      <c r="BK593" s="160"/>
      <c r="BL593" s="160"/>
      <c r="BM593" s="160"/>
      <c r="BN593" s="160"/>
    </row>
    <row r="594" spans="27:66"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Q594" s="160"/>
      <c r="AR594" s="160"/>
      <c r="AS594" s="160"/>
      <c r="AT594" s="160"/>
      <c r="AU594" s="160"/>
      <c r="AV594" s="160"/>
      <c r="AW594" s="160"/>
      <c r="AX594" s="160"/>
      <c r="AY594" s="160"/>
      <c r="AZ594" s="160"/>
      <c r="BA594" s="160"/>
      <c r="BB594" s="160"/>
      <c r="BC594" s="160"/>
      <c r="BD594" s="160"/>
      <c r="BE594" s="160"/>
      <c r="BF594" s="160"/>
      <c r="BG594" s="160"/>
      <c r="BH594" s="160"/>
      <c r="BI594" s="160"/>
      <c r="BJ594" s="160"/>
      <c r="BK594" s="160"/>
      <c r="BL594" s="160"/>
      <c r="BM594" s="160"/>
      <c r="BN594" s="160"/>
    </row>
    <row r="595" spans="27:66"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Q595" s="160"/>
      <c r="AR595" s="160"/>
      <c r="AS595" s="160"/>
      <c r="AT595" s="160"/>
      <c r="AU595" s="160"/>
      <c r="AV595" s="160"/>
      <c r="AW595" s="160"/>
      <c r="AX595" s="160"/>
      <c r="AY595" s="160"/>
      <c r="AZ595" s="160"/>
      <c r="BA595" s="160"/>
      <c r="BB595" s="160"/>
      <c r="BC595" s="160"/>
      <c r="BD595" s="160"/>
      <c r="BE595" s="160"/>
      <c r="BF595" s="160"/>
      <c r="BG595" s="160"/>
      <c r="BH595" s="160"/>
      <c r="BI595" s="160"/>
      <c r="BJ595" s="160"/>
      <c r="BK595" s="160"/>
      <c r="BL595" s="160"/>
      <c r="BM595" s="160"/>
      <c r="BN595" s="160"/>
    </row>
    <row r="596" spans="27:66">
      <c r="AA596" s="160"/>
      <c r="AB596" s="160"/>
      <c r="AC596" s="160"/>
      <c r="AD596" s="160"/>
      <c r="AE596" s="160"/>
      <c r="AF596" s="160"/>
      <c r="AG596" s="160"/>
      <c r="AH596" s="160"/>
      <c r="AI596" s="160"/>
      <c r="AJ596" s="160"/>
      <c r="AK596" s="160"/>
      <c r="AL596" s="160"/>
      <c r="AM596" s="160"/>
      <c r="AN596" s="160"/>
      <c r="AO596" s="160"/>
      <c r="AP596" s="160"/>
      <c r="AQ596" s="160"/>
      <c r="AR596" s="160"/>
      <c r="AS596" s="160"/>
      <c r="AT596" s="160"/>
      <c r="AU596" s="160"/>
      <c r="AV596" s="160"/>
      <c r="AW596" s="160"/>
      <c r="AX596" s="160"/>
      <c r="AY596" s="160"/>
      <c r="AZ596" s="160"/>
      <c r="BA596" s="160"/>
      <c r="BB596" s="160"/>
      <c r="BC596" s="160"/>
      <c r="BD596" s="160"/>
      <c r="BE596" s="160"/>
      <c r="BF596" s="160"/>
      <c r="BG596" s="160"/>
      <c r="BH596" s="160"/>
      <c r="BI596" s="160"/>
      <c r="BJ596" s="160"/>
      <c r="BK596" s="160"/>
      <c r="BL596" s="160"/>
      <c r="BM596" s="160"/>
      <c r="BN596" s="160"/>
    </row>
    <row r="597" spans="27:66"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Q597" s="160"/>
      <c r="AR597" s="160"/>
      <c r="AS597" s="160"/>
      <c r="AT597" s="160"/>
      <c r="AU597" s="160"/>
      <c r="AV597" s="160"/>
      <c r="AW597" s="160"/>
      <c r="AX597" s="160"/>
      <c r="AY597" s="160"/>
      <c r="AZ597" s="160"/>
      <c r="BA597" s="160"/>
      <c r="BB597" s="160"/>
      <c r="BC597" s="160"/>
      <c r="BD597" s="160"/>
      <c r="BE597" s="160"/>
      <c r="BF597" s="160"/>
      <c r="BG597" s="160"/>
      <c r="BH597" s="160"/>
      <c r="BI597" s="160"/>
      <c r="BJ597" s="160"/>
      <c r="BK597" s="160"/>
      <c r="BL597" s="160"/>
      <c r="BM597" s="160"/>
      <c r="BN597" s="160"/>
    </row>
    <row r="598" spans="27:66"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Q598" s="160"/>
      <c r="AR598" s="160"/>
      <c r="AS598" s="160"/>
      <c r="AT598" s="160"/>
      <c r="AU598" s="160"/>
      <c r="AV598" s="160"/>
      <c r="AW598" s="160"/>
      <c r="AX598" s="160"/>
      <c r="AY598" s="160"/>
      <c r="AZ598" s="160"/>
      <c r="BA598" s="160"/>
      <c r="BB598" s="160"/>
      <c r="BC598" s="160"/>
      <c r="BD598" s="160"/>
      <c r="BE598" s="160"/>
      <c r="BF598" s="160"/>
      <c r="BG598" s="160"/>
      <c r="BH598" s="160"/>
      <c r="BI598" s="160"/>
      <c r="BJ598" s="160"/>
      <c r="BK598" s="160"/>
      <c r="BL598" s="160"/>
      <c r="BM598" s="160"/>
      <c r="BN598" s="160"/>
    </row>
    <row r="599" spans="27:66"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Q599" s="160"/>
      <c r="AR599" s="160"/>
      <c r="AS599" s="160"/>
      <c r="AT599" s="160"/>
      <c r="AU599" s="160"/>
      <c r="AV599" s="160"/>
      <c r="AW599" s="160"/>
      <c r="AX599" s="160"/>
      <c r="AY599" s="160"/>
      <c r="AZ599" s="160"/>
      <c r="BA599" s="160"/>
      <c r="BB599" s="160"/>
      <c r="BC599" s="160"/>
      <c r="BD599" s="160"/>
      <c r="BE599" s="160"/>
      <c r="BF599" s="160"/>
      <c r="BG599" s="160"/>
      <c r="BH599" s="160"/>
      <c r="BI599" s="160"/>
      <c r="BJ599" s="160"/>
      <c r="BK599" s="160"/>
      <c r="BL599" s="160"/>
      <c r="BM599" s="160"/>
      <c r="BN599" s="160"/>
    </row>
    <row r="600" spans="27:66"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Q600" s="160"/>
      <c r="AR600" s="160"/>
      <c r="AS600" s="160"/>
      <c r="AT600" s="160"/>
      <c r="AU600" s="160"/>
      <c r="AV600" s="160"/>
      <c r="AW600" s="160"/>
      <c r="AX600" s="160"/>
      <c r="AY600" s="160"/>
      <c r="AZ600" s="160"/>
      <c r="BA600" s="160"/>
      <c r="BB600" s="160"/>
      <c r="BC600" s="160"/>
      <c r="BD600" s="160"/>
      <c r="BE600" s="160"/>
      <c r="BF600" s="160"/>
      <c r="BG600" s="160"/>
      <c r="BH600" s="160"/>
      <c r="BI600" s="160"/>
      <c r="BJ600" s="160"/>
      <c r="BK600" s="160"/>
      <c r="BL600" s="160"/>
      <c r="BM600" s="160"/>
      <c r="BN600" s="160"/>
    </row>
    <row r="601" spans="27:66"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Q601" s="160"/>
      <c r="AR601" s="160"/>
      <c r="AS601" s="160"/>
      <c r="AT601" s="160"/>
      <c r="AU601" s="160"/>
      <c r="AV601" s="160"/>
      <c r="AW601" s="160"/>
      <c r="AX601" s="160"/>
      <c r="AY601" s="160"/>
      <c r="AZ601" s="160"/>
      <c r="BA601" s="160"/>
      <c r="BB601" s="160"/>
      <c r="BC601" s="160"/>
      <c r="BD601" s="160"/>
      <c r="BE601" s="160"/>
      <c r="BF601" s="160"/>
      <c r="BG601" s="160"/>
      <c r="BH601" s="160"/>
      <c r="BI601" s="160"/>
      <c r="BJ601" s="160"/>
      <c r="BK601" s="160"/>
      <c r="BL601" s="160"/>
      <c r="BM601" s="160"/>
      <c r="BN601" s="160"/>
    </row>
    <row r="602" spans="27:66"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Q602" s="160"/>
      <c r="AR602" s="160"/>
      <c r="AS602" s="160"/>
      <c r="AT602" s="160"/>
      <c r="AU602" s="160"/>
      <c r="AV602" s="160"/>
      <c r="AW602" s="160"/>
      <c r="AX602" s="160"/>
      <c r="AY602" s="160"/>
      <c r="AZ602" s="160"/>
      <c r="BA602" s="160"/>
      <c r="BB602" s="160"/>
      <c r="BC602" s="160"/>
      <c r="BD602" s="160"/>
      <c r="BE602" s="160"/>
      <c r="BF602" s="160"/>
      <c r="BG602" s="160"/>
      <c r="BH602" s="160"/>
      <c r="BI602" s="160"/>
      <c r="BJ602" s="160"/>
      <c r="BK602" s="160"/>
      <c r="BL602" s="160"/>
      <c r="BM602" s="160"/>
      <c r="BN602" s="160"/>
    </row>
    <row r="603" spans="27:66"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Q603" s="160"/>
      <c r="AR603" s="160"/>
      <c r="AS603" s="160"/>
      <c r="AT603" s="160"/>
      <c r="AU603" s="160"/>
      <c r="AV603" s="160"/>
      <c r="AW603" s="160"/>
      <c r="AX603" s="160"/>
      <c r="AY603" s="160"/>
      <c r="AZ603" s="160"/>
      <c r="BA603" s="160"/>
      <c r="BB603" s="160"/>
      <c r="BC603" s="160"/>
      <c r="BD603" s="160"/>
      <c r="BE603" s="160"/>
      <c r="BF603" s="160"/>
      <c r="BG603" s="160"/>
      <c r="BH603" s="160"/>
      <c r="BI603" s="160"/>
      <c r="BJ603" s="160"/>
      <c r="BK603" s="160"/>
      <c r="BL603" s="160"/>
      <c r="BM603" s="160"/>
      <c r="BN603" s="160"/>
    </row>
    <row r="604" spans="27:66"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Q604" s="160"/>
      <c r="AR604" s="160"/>
      <c r="AS604" s="160"/>
      <c r="AT604" s="160"/>
      <c r="AU604" s="160"/>
      <c r="AV604" s="160"/>
      <c r="AW604" s="160"/>
      <c r="AX604" s="160"/>
      <c r="AY604" s="160"/>
      <c r="AZ604" s="160"/>
      <c r="BA604" s="160"/>
      <c r="BB604" s="160"/>
      <c r="BC604" s="160"/>
      <c r="BD604" s="160"/>
      <c r="BE604" s="160"/>
      <c r="BF604" s="160"/>
      <c r="BG604" s="160"/>
      <c r="BH604" s="160"/>
      <c r="BI604" s="160"/>
      <c r="BJ604" s="160"/>
      <c r="BK604" s="160"/>
      <c r="BL604" s="160"/>
      <c r="BM604" s="160"/>
      <c r="BN604" s="160"/>
    </row>
    <row r="605" spans="27:66"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Q605" s="160"/>
      <c r="AR605" s="160"/>
      <c r="AS605" s="160"/>
      <c r="AT605" s="160"/>
      <c r="AU605" s="160"/>
      <c r="AV605" s="160"/>
      <c r="AW605" s="160"/>
      <c r="AX605" s="160"/>
      <c r="AY605" s="160"/>
      <c r="AZ605" s="160"/>
      <c r="BA605" s="160"/>
      <c r="BB605" s="160"/>
      <c r="BC605" s="160"/>
      <c r="BD605" s="160"/>
      <c r="BE605" s="160"/>
      <c r="BF605" s="160"/>
      <c r="BG605" s="160"/>
      <c r="BH605" s="160"/>
      <c r="BI605" s="160"/>
      <c r="BJ605" s="160"/>
      <c r="BK605" s="160"/>
      <c r="BL605" s="160"/>
      <c r="BM605" s="160"/>
      <c r="BN605" s="160"/>
    </row>
    <row r="606" spans="27:66"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Q606" s="160"/>
      <c r="AR606" s="160"/>
      <c r="AS606" s="160"/>
      <c r="AT606" s="160"/>
      <c r="AU606" s="160"/>
      <c r="AV606" s="160"/>
      <c r="AW606" s="160"/>
      <c r="AX606" s="160"/>
      <c r="AY606" s="160"/>
      <c r="AZ606" s="160"/>
      <c r="BA606" s="160"/>
      <c r="BB606" s="160"/>
      <c r="BC606" s="160"/>
      <c r="BD606" s="160"/>
      <c r="BE606" s="160"/>
      <c r="BF606" s="160"/>
      <c r="BG606" s="160"/>
      <c r="BH606" s="160"/>
      <c r="BI606" s="160"/>
      <c r="BJ606" s="160"/>
      <c r="BK606" s="160"/>
      <c r="BL606" s="160"/>
      <c r="BM606" s="160"/>
      <c r="BN606" s="160"/>
    </row>
    <row r="607" spans="27:66"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Q607" s="160"/>
      <c r="AR607" s="160"/>
      <c r="AS607" s="160"/>
      <c r="AT607" s="160"/>
      <c r="AU607" s="160"/>
      <c r="AV607" s="160"/>
      <c r="AW607" s="160"/>
      <c r="AX607" s="160"/>
      <c r="AY607" s="160"/>
      <c r="AZ607" s="160"/>
      <c r="BA607" s="160"/>
      <c r="BB607" s="160"/>
      <c r="BC607" s="160"/>
      <c r="BD607" s="160"/>
      <c r="BE607" s="160"/>
      <c r="BF607" s="160"/>
      <c r="BG607" s="160"/>
      <c r="BH607" s="160"/>
      <c r="BI607" s="160"/>
      <c r="BJ607" s="160"/>
      <c r="BK607" s="160"/>
      <c r="BL607" s="160"/>
      <c r="BM607" s="160"/>
      <c r="BN607" s="160"/>
    </row>
    <row r="608" spans="27:66"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Q608" s="160"/>
      <c r="AR608" s="160"/>
      <c r="AS608" s="160"/>
      <c r="AT608" s="160"/>
      <c r="AU608" s="160"/>
      <c r="AV608" s="160"/>
      <c r="AW608" s="160"/>
      <c r="AX608" s="160"/>
      <c r="AY608" s="160"/>
      <c r="AZ608" s="160"/>
      <c r="BA608" s="160"/>
      <c r="BB608" s="160"/>
      <c r="BC608" s="160"/>
      <c r="BD608" s="160"/>
      <c r="BE608" s="160"/>
      <c r="BF608" s="160"/>
      <c r="BG608" s="160"/>
      <c r="BH608" s="160"/>
      <c r="BI608" s="160"/>
      <c r="BJ608" s="160"/>
      <c r="BK608" s="160"/>
      <c r="BL608" s="160"/>
      <c r="BM608" s="160"/>
      <c r="BN608" s="160"/>
    </row>
    <row r="609" spans="27:66"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Q609" s="160"/>
      <c r="AR609" s="160"/>
      <c r="AS609" s="160"/>
      <c r="AT609" s="160"/>
      <c r="AU609" s="160"/>
      <c r="AV609" s="160"/>
      <c r="AW609" s="160"/>
      <c r="AX609" s="160"/>
      <c r="AY609" s="160"/>
      <c r="AZ609" s="160"/>
      <c r="BA609" s="160"/>
      <c r="BB609" s="160"/>
      <c r="BC609" s="160"/>
      <c r="BD609" s="160"/>
      <c r="BE609" s="160"/>
      <c r="BF609" s="160"/>
      <c r="BG609" s="160"/>
      <c r="BH609" s="160"/>
      <c r="BI609" s="160"/>
      <c r="BJ609" s="160"/>
      <c r="BK609" s="160"/>
      <c r="BL609" s="160"/>
      <c r="BM609" s="160"/>
      <c r="BN609" s="160"/>
    </row>
    <row r="610" spans="27:66"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Q610" s="160"/>
      <c r="AR610" s="160"/>
      <c r="AS610" s="160"/>
      <c r="AT610" s="160"/>
      <c r="AU610" s="160"/>
      <c r="AV610" s="160"/>
      <c r="AW610" s="160"/>
      <c r="AX610" s="160"/>
      <c r="AY610" s="160"/>
      <c r="AZ610" s="160"/>
      <c r="BA610" s="160"/>
      <c r="BB610" s="160"/>
      <c r="BC610" s="160"/>
      <c r="BD610" s="160"/>
      <c r="BE610" s="160"/>
      <c r="BF610" s="160"/>
      <c r="BG610" s="160"/>
      <c r="BH610" s="160"/>
      <c r="BI610" s="160"/>
      <c r="BJ610" s="160"/>
      <c r="BK610" s="160"/>
      <c r="BL610" s="160"/>
      <c r="BM610" s="160"/>
      <c r="BN610" s="160"/>
    </row>
    <row r="611" spans="27:66"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Q611" s="160"/>
      <c r="AR611" s="160"/>
      <c r="AS611" s="160"/>
      <c r="AT611" s="160"/>
      <c r="AU611" s="160"/>
      <c r="AV611" s="160"/>
      <c r="AW611" s="160"/>
      <c r="AX611" s="160"/>
      <c r="AY611" s="160"/>
      <c r="AZ611" s="160"/>
      <c r="BA611" s="160"/>
      <c r="BB611" s="160"/>
      <c r="BC611" s="160"/>
      <c r="BD611" s="160"/>
      <c r="BE611" s="160"/>
      <c r="BF611" s="160"/>
      <c r="BG611" s="160"/>
      <c r="BH611" s="160"/>
      <c r="BI611" s="160"/>
      <c r="BJ611" s="160"/>
      <c r="BK611" s="160"/>
      <c r="BL611" s="160"/>
      <c r="BM611" s="160"/>
      <c r="BN611" s="160"/>
    </row>
    <row r="612" spans="27:66"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Q612" s="160"/>
      <c r="AR612" s="160"/>
      <c r="AS612" s="160"/>
      <c r="AT612" s="160"/>
      <c r="AU612" s="160"/>
      <c r="AV612" s="160"/>
      <c r="AW612" s="160"/>
      <c r="AX612" s="160"/>
      <c r="AY612" s="160"/>
      <c r="AZ612" s="160"/>
      <c r="BA612" s="160"/>
      <c r="BB612" s="160"/>
      <c r="BC612" s="160"/>
      <c r="BD612" s="160"/>
      <c r="BE612" s="160"/>
      <c r="BF612" s="160"/>
      <c r="BG612" s="160"/>
      <c r="BH612" s="160"/>
      <c r="BI612" s="160"/>
      <c r="BJ612" s="160"/>
      <c r="BK612" s="160"/>
      <c r="BL612" s="160"/>
      <c r="BM612" s="160"/>
      <c r="BN612" s="160"/>
    </row>
    <row r="613" spans="27:66"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Q613" s="160"/>
      <c r="AR613" s="160"/>
      <c r="AS613" s="160"/>
      <c r="AT613" s="160"/>
      <c r="AU613" s="160"/>
      <c r="AV613" s="160"/>
      <c r="AW613" s="160"/>
      <c r="AX613" s="160"/>
      <c r="AY613" s="160"/>
      <c r="AZ613" s="160"/>
      <c r="BA613" s="160"/>
      <c r="BB613" s="160"/>
      <c r="BC613" s="160"/>
      <c r="BD613" s="160"/>
      <c r="BE613" s="160"/>
      <c r="BF613" s="160"/>
      <c r="BG613" s="160"/>
      <c r="BH613" s="160"/>
      <c r="BI613" s="160"/>
      <c r="BJ613" s="160"/>
      <c r="BK613" s="160"/>
      <c r="BL613" s="160"/>
      <c r="BM613" s="160"/>
      <c r="BN613" s="160"/>
    </row>
    <row r="614" spans="27:66"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Q614" s="160"/>
      <c r="AR614" s="160"/>
      <c r="AS614" s="160"/>
      <c r="AT614" s="160"/>
      <c r="AU614" s="160"/>
      <c r="AV614" s="160"/>
      <c r="AW614" s="160"/>
      <c r="AX614" s="160"/>
      <c r="AY614" s="160"/>
      <c r="AZ614" s="160"/>
      <c r="BA614" s="160"/>
      <c r="BB614" s="160"/>
      <c r="BC614" s="160"/>
      <c r="BD614" s="160"/>
      <c r="BE614" s="160"/>
      <c r="BF614" s="160"/>
      <c r="BG614" s="160"/>
      <c r="BH614" s="160"/>
      <c r="BI614" s="160"/>
      <c r="BJ614" s="160"/>
      <c r="BK614" s="160"/>
      <c r="BL614" s="160"/>
      <c r="BM614" s="160"/>
      <c r="BN614" s="160"/>
    </row>
    <row r="615" spans="27:66"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Q615" s="160"/>
      <c r="AR615" s="160"/>
      <c r="AS615" s="160"/>
      <c r="AT615" s="160"/>
      <c r="AU615" s="160"/>
      <c r="AV615" s="160"/>
      <c r="AW615" s="160"/>
      <c r="AX615" s="160"/>
      <c r="AY615" s="160"/>
      <c r="AZ615" s="160"/>
      <c r="BA615" s="160"/>
      <c r="BB615" s="160"/>
      <c r="BC615" s="160"/>
      <c r="BD615" s="160"/>
      <c r="BE615" s="160"/>
      <c r="BF615" s="160"/>
      <c r="BG615" s="160"/>
      <c r="BH615" s="160"/>
      <c r="BI615" s="160"/>
      <c r="BJ615" s="160"/>
      <c r="BK615" s="160"/>
      <c r="BL615" s="160"/>
      <c r="BM615" s="160"/>
      <c r="BN615" s="160"/>
    </row>
    <row r="616" spans="27:66"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Q616" s="160"/>
      <c r="AR616" s="160"/>
      <c r="AS616" s="160"/>
      <c r="AT616" s="160"/>
      <c r="AU616" s="160"/>
      <c r="AV616" s="160"/>
      <c r="AW616" s="160"/>
      <c r="AX616" s="160"/>
      <c r="AY616" s="160"/>
      <c r="AZ616" s="160"/>
      <c r="BA616" s="160"/>
      <c r="BB616" s="160"/>
      <c r="BC616" s="160"/>
      <c r="BD616" s="160"/>
      <c r="BE616" s="160"/>
      <c r="BF616" s="160"/>
      <c r="BG616" s="160"/>
      <c r="BH616" s="160"/>
      <c r="BI616" s="160"/>
      <c r="BJ616" s="160"/>
      <c r="BK616" s="160"/>
      <c r="BL616" s="160"/>
      <c r="BM616" s="160"/>
      <c r="BN616" s="160"/>
    </row>
    <row r="617" spans="27:66"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Q617" s="160"/>
      <c r="AR617" s="160"/>
      <c r="AS617" s="160"/>
      <c r="AT617" s="160"/>
      <c r="AU617" s="160"/>
      <c r="AV617" s="160"/>
      <c r="AW617" s="160"/>
      <c r="AX617" s="160"/>
      <c r="AY617" s="160"/>
      <c r="AZ617" s="160"/>
      <c r="BA617" s="160"/>
      <c r="BB617" s="160"/>
      <c r="BC617" s="160"/>
      <c r="BD617" s="160"/>
      <c r="BE617" s="160"/>
      <c r="BF617" s="160"/>
      <c r="BG617" s="160"/>
      <c r="BH617" s="160"/>
      <c r="BI617" s="160"/>
      <c r="BJ617" s="160"/>
      <c r="BK617" s="160"/>
      <c r="BL617" s="160"/>
      <c r="BM617" s="160"/>
      <c r="BN617" s="160"/>
    </row>
    <row r="618" spans="27:66"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Q618" s="160"/>
      <c r="AR618" s="160"/>
      <c r="AS618" s="160"/>
      <c r="AT618" s="160"/>
      <c r="AU618" s="160"/>
      <c r="AV618" s="160"/>
      <c r="AW618" s="160"/>
      <c r="AX618" s="160"/>
      <c r="AY618" s="160"/>
      <c r="AZ618" s="160"/>
      <c r="BA618" s="160"/>
      <c r="BB618" s="160"/>
      <c r="BC618" s="160"/>
      <c r="BD618" s="160"/>
      <c r="BE618" s="160"/>
      <c r="BF618" s="160"/>
      <c r="BG618" s="160"/>
      <c r="BH618" s="160"/>
      <c r="BI618" s="160"/>
      <c r="BJ618" s="160"/>
      <c r="BK618" s="160"/>
      <c r="BL618" s="160"/>
      <c r="BM618" s="160"/>
      <c r="BN618" s="160"/>
    </row>
    <row r="619" spans="27:66"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Q619" s="160"/>
      <c r="AR619" s="160"/>
      <c r="AS619" s="160"/>
      <c r="AT619" s="160"/>
      <c r="AU619" s="160"/>
      <c r="AV619" s="160"/>
      <c r="AW619" s="160"/>
      <c r="AX619" s="160"/>
      <c r="AY619" s="160"/>
      <c r="AZ619" s="160"/>
      <c r="BA619" s="160"/>
      <c r="BB619" s="160"/>
      <c r="BC619" s="160"/>
      <c r="BD619" s="160"/>
      <c r="BE619" s="160"/>
      <c r="BF619" s="160"/>
      <c r="BG619" s="160"/>
      <c r="BH619" s="160"/>
      <c r="BI619" s="160"/>
      <c r="BJ619" s="160"/>
      <c r="BK619" s="160"/>
      <c r="BL619" s="160"/>
      <c r="BM619" s="160"/>
      <c r="BN619" s="160"/>
    </row>
    <row r="620" spans="27:66"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Q620" s="160"/>
      <c r="AR620" s="160"/>
      <c r="AS620" s="160"/>
      <c r="AT620" s="160"/>
      <c r="AU620" s="160"/>
      <c r="AV620" s="160"/>
      <c r="AW620" s="160"/>
      <c r="AX620" s="160"/>
      <c r="AY620" s="160"/>
      <c r="AZ620" s="160"/>
      <c r="BA620" s="160"/>
      <c r="BB620" s="160"/>
      <c r="BC620" s="160"/>
      <c r="BD620" s="160"/>
      <c r="BE620" s="160"/>
      <c r="BF620" s="160"/>
      <c r="BG620" s="160"/>
      <c r="BH620" s="160"/>
      <c r="BI620" s="160"/>
      <c r="BJ620" s="160"/>
      <c r="BK620" s="160"/>
      <c r="BL620" s="160"/>
      <c r="BM620" s="160"/>
      <c r="BN620" s="160"/>
    </row>
    <row r="621" spans="27:66"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Q621" s="160"/>
      <c r="AR621" s="160"/>
      <c r="AS621" s="160"/>
      <c r="AT621" s="160"/>
      <c r="AU621" s="160"/>
      <c r="AV621" s="160"/>
      <c r="AW621" s="160"/>
      <c r="AX621" s="160"/>
      <c r="AY621" s="160"/>
      <c r="AZ621" s="160"/>
      <c r="BA621" s="160"/>
      <c r="BB621" s="160"/>
      <c r="BC621" s="160"/>
      <c r="BD621" s="160"/>
      <c r="BE621" s="160"/>
      <c r="BF621" s="160"/>
      <c r="BG621" s="160"/>
      <c r="BH621" s="160"/>
      <c r="BI621" s="160"/>
      <c r="BJ621" s="160"/>
      <c r="BK621" s="160"/>
      <c r="BL621" s="160"/>
      <c r="BM621" s="160"/>
      <c r="BN621" s="160"/>
    </row>
    <row r="622" spans="27:66"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Q622" s="160"/>
      <c r="AR622" s="160"/>
      <c r="AS622" s="160"/>
      <c r="AT622" s="160"/>
      <c r="AU622" s="160"/>
      <c r="AV622" s="160"/>
      <c r="AW622" s="160"/>
      <c r="AX622" s="160"/>
      <c r="AY622" s="160"/>
      <c r="AZ622" s="160"/>
      <c r="BA622" s="160"/>
      <c r="BB622" s="160"/>
      <c r="BC622" s="160"/>
      <c r="BD622" s="160"/>
      <c r="BE622" s="160"/>
      <c r="BF622" s="160"/>
      <c r="BG622" s="160"/>
      <c r="BH622" s="160"/>
      <c r="BI622" s="160"/>
      <c r="BJ622" s="160"/>
      <c r="BK622" s="160"/>
      <c r="BL622" s="160"/>
      <c r="BM622" s="160"/>
      <c r="BN622" s="160"/>
    </row>
    <row r="623" spans="27:66"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Q623" s="160"/>
      <c r="AR623" s="160"/>
      <c r="AS623" s="160"/>
      <c r="AT623" s="160"/>
      <c r="AU623" s="160"/>
      <c r="AV623" s="160"/>
      <c r="AW623" s="160"/>
      <c r="AX623" s="160"/>
      <c r="AY623" s="160"/>
      <c r="AZ623" s="160"/>
      <c r="BA623" s="160"/>
      <c r="BB623" s="160"/>
      <c r="BC623" s="160"/>
      <c r="BD623" s="160"/>
      <c r="BE623" s="160"/>
      <c r="BF623" s="160"/>
      <c r="BG623" s="160"/>
      <c r="BH623" s="160"/>
      <c r="BI623" s="160"/>
      <c r="BJ623" s="160"/>
      <c r="BK623" s="160"/>
      <c r="BL623" s="160"/>
      <c r="BM623" s="160"/>
      <c r="BN623" s="160"/>
    </row>
    <row r="624" spans="27:66"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Q624" s="160"/>
      <c r="AR624" s="160"/>
      <c r="AS624" s="160"/>
      <c r="AT624" s="160"/>
      <c r="AU624" s="160"/>
      <c r="AV624" s="160"/>
      <c r="AW624" s="160"/>
      <c r="AX624" s="160"/>
      <c r="AY624" s="160"/>
      <c r="AZ624" s="160"/>
      <c r="BA624" s="160"/>
      <c r="BB624" s="160"/>
      <c r="BC624" s="160"/>
      <c r="BD624" s="160"/>
      <c r="BE624" s="160"/>
      <c r="BF624" s="160"/>
      <c r="BG624" s="160"/>
      <c r="BH624" s="160"/>
      <c r="BI624" s="160"/>
      <c r="BJ624" s="160"/>
      <c r="BK624" s="160"/>
      <c r="BL624" s="160"/>
      <c r="BM624" s="160"/>
      <c r="BN624" s="160"/>
    </row>
    <row r="625" spans="27:66"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Q625" s="160"/>
      <c r="AR625" s="160"/>
      <c r="AS625" s="160"/>
      <c r="AT625" s="160"/>
      <c r="AU625" s="160"/>
      <c r="AV625" s="160"/>
      <c r="AW625" s="160"/>
      <c r="AX625" s="160"/>
      <c r="AY625" s="160"/>
      <c r="AZ625" s="160"/>
      <c r="BA625" s="160"/>
      <c r="BB625" s="160"/>
      <c r="BC625" s="160"/>
      <c r="BD625" s="160"/>
      <c r="BE625" s="160"/>
      <c r="BF625" s="160"/>
      <c r="BG625" s="160"/>
      <c r="BH625" s="160"/>
      <c r="BI625" s="160"/>
      <c r="BJ625" s="160"/>
      <c r="BK625" s="160"/>
      <c r="BL625" s="160"/>
      <c r="BM625" s="160"/>
      <c r="BN625" s="160"/>
    </row>
    <row r="626" spans="27:66"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Q626" s="160"/>
      <c r="AR626" s="160"/>
      <c r="AS626" s="160"/>
      <c r="AT626" s="160"/>
      <c r="AU626" s="160"/>
      <c r="AV626" s="160"/>
      <c r="AW626" s="160"/>
      <c r="AX626" s="160"/>
      <c r="AY626" s="160"/>
      <c r="AZ626" s="160"/>
      <c r="BA626" s="160"/>
      <c r="BB626" s="160"/>
      <c r="BC626" s="160"/>
      <c r="BD626" s="160"/>
      <c r="BE626" s="160"/>
      <c r="BF626" s="160"/>
      <c r="BG626" s="160"/>
      <c r="BH626" s="160"/>
      <c r="BI626" s="160"/>
      <c r="BJ626" s="160"/>
      <c r="BK626" s="160"/>
      <c r="BL626" s="160"/>
      <c r="BM626" s="160"/>
      <c r="BN626" s="160"/>
    </row>
    <row r="627" spans="27:66"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Q627" s="160"/>
      <c r="AR627" s="160"/>
      <c r="AS627" s="160"/>
      <c r="AT627" s="160"/>
      <c r="AU627" s="160"/>
      <c r="AV627" s="160"/>
      <c r="AW627" s="160"/>
      <c r="AX627" s="160"/>
      <c r="AY627" s="160"/>
      <c r="AZ627" s="160"/>
      <c r="BA627" s="160"/>
      <c r="BB627" s="160"/>
      <c r="BC627" s="160"/>
      <c r="BD627" s="160"/>
      <c r="BE627" s="160"/>
      <c r="BF627" s="160"/>
      <c r="BG627" s="160"/>
      <c r="BH627" s="160"/>
      <c r="BI627" s="160"/>
      <c r="BJ627" s="160"/>
      <c r="BK627" s="160"/>
      <c r="BL627" s="160"/>
      <c r="BM627" s="160"/>
      <c r="BN627" s="160"/>
    </row>
    <row r="628" spans="27:66"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Q628" s="160"/>
      <c r="AR628" s="160"/>
      <c r="AS628" s="160"/>
      <c r="AT628" s="160"/>
      <c r="AU628" s="160"/>
      <c r="AV628" s="160"/>
      <c r="AW628" s="160"/>
      <c r="AX628" s="160"/>
      <c r="AY628" s="160"/>
      <c r="AZ628" s="160"/>
      <c r="BA628" s="160"/>
      <c r="BB628" s="160"/>
      <c r="BC628" s="160"/>
      <c r="BD628" s="160"/>
      <c r="BE628" s="160"/>
      <c r="BF628" s="160"/>
      <c r="BG628" s="160"/>
      <c r="BH628" s="160"/>
      <c r="BI628" s="160"/>
      <c r="BJ628" s="160"/>
      <c r="BK628" s="160"/>
      <c r="BL628" s="160"/>
      <c r="BM628" s="160"/>
      <c r="BN628" s="160"/>
    </row>
    <row r="629" spans="27:66"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Q629" s="160"/>
      <c r="AR629" s="160"/>
      <c r="AS629" s="160"/>
      <c r="AT629" s="160"/>
      <c r="AU629" s="160"/>
      <c r="AV629" s="160"/>
      <c r="AW629" s="160"/>
      <c r="AX629" s="160"/>
      <c r="AY629" s="160"/>
      <c r="AZ629" s="160"/>
      <c r="BA629" s="160"/>
      <c r="BB629" s="160"/>
      <c r="BC629" s="160"/>
      <c r="BD629" s="160"/>
      <c r="BE629" s="160"/>
      <c r="BF629" s="160"/>
      <c r="BG629" s="160"/>
      <c r="BH629" s="160"/>
      <c r="BI629" s="160"/>
      <c r="BJ629" s="160"/>
      <c r="BK629" s="160"/>
      <c r="BL629" s="160"/>
      <c r="BM629" s="160"/>
      <c r="BN629" s="160"/>
    </row>
    <row r="630" spans="27:66"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Q630" s="160"/>
      <c r="AR630" s="160"/>
      <c r="AS630" s="160"/>
      <c r="AT630" s="160"/>
      <c r="AU630" s="160"/>
      <c r="AV630" s="160"/>
      <c r="AW630" s="160"/>
      <c r="AX630" s="160"/>
      <c r="AY630" s="160"/>
      <c r="AZ630" s="160"/>
      <c r="BA630" s="160"/>
      <c r="BB630" s="160"/>
      <c r="BC630" s="160"/>
      <c r="BD630" s="160"/>
      <c r="BE630" s="160"/>
      <c r="BF630" s="160"/>
      <c r="BG630" s="160"/>
      <c r="BH630" s="160"/>
      <c r="BI630" s="160"/>
      <c r="BJ630" s="160"/>
      <c r="BK630" s="160"/>
      <c r="BL630" s="160"/>
      <c r="BM630" s="160"/>
      <c r="BN630" s="160"/>
    </row>
    <row r="631" spans="27:66"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Q631" s="160"/>
      <c r="AR631" s="160"/>
      <c r="AS631" s="160"/>
      <c r="AT631" s="160"/>
      <c r="AU631" s="160"/>
      <c r="AV631" s="160"/>
      <c r="AW631" s="160"/>
      <c r="AX631" s="160"/>
      <c r="AY631" s="160"/>
      <c r="AZ631" s="160"/>
      <c r="BA631" s="160"/>
      <c r="BB631" s="160"/>
      <c r="BC631" s="160"/>
      <c r="BD631" s="160"/>
      <c r="BE631" s="160"/>
      <c r="BF631" s="160"/>
      <c r="BG631" s="160"/>
      <c r="BH631" s="160"/>
      <c r="BI631" s="160"/>
      <c r="BJ631" s="160"/>
      <c r="BK631" s="160"/>
      <c r="BL631" s="160"/>
      <c r="BM631" s="160"/>
      <c r="BN631" s="160"/>
    </row>
    <row r="632" spans="27:66"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Q632" s="160"/>
      <c r="AR632" s="160"/>
      <c r="AS632" s="160"/>
      <c r="AT632" s="160"/>
      <c r="AU632" s="160"/>
      <c r="AV632" s="160"/>
      <c r="AW632" s="160"/>
      <c r="AX632" s="160"/>
      <c r="AY632" s="160"/>
      <c r="AZ632" s="160"/>
      <c r="BA632" s="160"/>
      <c r="BB632" s="160"/>
      <c r="BC632" s="160"/>
      <c r="BD632" s="160"/>
      <c r="BE632" s="160"/>
      <c r="BF632" s="160"/>
      <c r="BG632" s="160"/>
      <c r="BH632" s="160"/>
      <c r="BI632" s="160"/>
      <c r="BJ632" s="160"/>
      <c r="BK632" s="160"/>
      <c r="BL632" s="160"/>
      <c r="BM632" s="160"/>
      <c r="BN632" s="160"/>
    </row>
    <row r="633" spans="27:66"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Q633" s="160"/>
      <c r="AR633" s="160"/>
      <c r="AS633" s="160"/>
      <c r="AT633" s="160"/>
      <c r="AU633" s="160"/>
      <c r="AV633" s="160"/>
      <c r="AW633" s="160"/>
      <c r="AX633" s="160"/>
      <c r="AY633" s="160"/>
      <c r="AZ633" s="160"/>
      <c r="BA633" s="160"/>
      <c r="BB633" s="160"/>
      <c r="BC633" s="160"/>
      <c r="BD633" s="160"/>
      <c r="BE633" s="160"/>
      <c r="BF633" s="160"/>
      <c r="BG633" s="160"/>
      <c r="BH633" s="160"/>
      <c r="BI633" s="160"/>
      <c r="BJ633" s="160"/>
      <c r="BK633" s="160"/>
      <c r="BL633" s="160"/>
      <c r="BM633" s="160"/>
      <c r="BN633" s="160"/>
    </row>
    <row r="634" spans="27:66"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Q634" s="160"/>
      <c r="AR634" s="160"/>
      <c r="AS634" s="160"/>
      <c r="AT634" s="160"/>
      <c r="AU634" s="160"/>
      <c r="AV634" s="160"/>
      <c r="AW634" s="160"/>
      <c r="AX634" s="160"/>
      <c r="AY634" s="160"/>
      <c r="AZ634" s="160"/>
      <c r="BA634" s="160"/>
      <c r="BB634" s="160"/>
      <c r="BC634" s="160"/>
      <c r="BD634" s="160"/>
      <c r="BE634" s="160"/>
      <c r="BF634" s="160"/>
      <c r="BG634" s="160"/>
      <c r="BH634" s="160"/>
      <c r="BI634" s="160"/>
      <c r="BJ634" s="160"/>
      <c r="BK634" s="160"/>
      <c r="BL634" s="160"/>
      <c r="BM634" s="160"/>
      <c r="BN634" s="160"/>
    </row>
    <row r="635" spans="27:66"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Q635" s="160"/>
      <c r="AR635" s="160"/>
      <c r="AS635" s="160"/>
      <c r="AT635" s="160"/>
      <c r="AU635" s="160"/>
      <c r="AV635" s="160"/>
      <c r="AW635" s="160"/>
      <c r="AX635" s="160"/>
      <c r="AY635" s="160"/>
      <c r="AZ635" s="160"/>
      <c r="BA635" s="160"/>
      <c r="BB635" s="160"/>
      <c r="BC635" s="160"/>
      <c r="BD635" s="160"/>
      <c r="BE635" s="160"/>
      <c r="BF635" s="160"/>
      <c r="BG635" s="160"/>
      <c r="BH635" s="160"/>
      <c r="BI635" s="160"/>
      <c r="BJ635" s="160"/>
      <c r="BK635" s="160"/>
      <c r="BL635" s="160"/>
      <c r="BM635" s="160"/>
      <c r="BN635" s="160"/>
    </row>
    <row r="636" spans="27:66">
      <c r="AA636" s="160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  <c r="AM636" s="160"/>
      <c r="AN636" s="160"/>
      <c r="AO636" s="160"/>
      <c r="AP636" s="160"/>
      <c r="AQ636" s="160"/>
      <c r="AR636" s="160"/>
      <c r="AS636" s="160"/>
      <c r="AT636" s="160"/>
      <c r="AU636" s="160"/>
      <c r="AV636" s="160"/>
      <c r="AW636" s="160"/>
      <c r="AX636" s="160"/>
      <c r="AY636" s="160"/>
      <c r="AZ636" s="160"/>
      <c r="BA636" s="160"/>
      <c r="BB636" s="160"/>
      <c r="BC636" s="160"/>
      <c r="BD636" s="160"/>
      <c r="BE636" s="160"/>
      <c r="BF636" s="160"/>
      <c r="BG636" s="160"/>
      <c r="BH636" s="160"/>
      <c r="BI636" s="160"/>
      <c r="BJ636" s="160"/>
      <c r="BK636" s="160"/>
      <c r="BL636" s="160"/>
      <c r="BM636" s="160"/>
      <c r="BN636" s="160"/>
    </row>
    <row r="637" spans="27:66"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Q637" s="160"/>
      <c r="AR637" s="160"/>
      <c r="AS637" s="160"/>
      <c r="AT637" s="160"/>
      <c r="AU637" s="160"/>
      <c r="AV637" s="160"/>
      <c r="AW637" s="160"/>
      <c r="AX637" s="160"/>
      <c r="AY637" s="160"/>
      <c r="AZ637" s="160"/>
      <c r="BA637" s="160"/>
      <c r="BB637" s="160"/>
      <c r="BC637" s="160"/>
      <c r="BD637" s="160"/>
      <c r="BE637" s="160"/>
      <c r="BF637" s="160"/>
      <c r="BG637" s="160"/>
      <c r="BH637" s="160"/>
      <c r="BI637" s="160"/>
      <c r="BJ637" s="160"/>
      <c r="BK637" s="160"/>
      <c r="BL637" s="160"/>
      <c r="BM637" s="160"/>
      <c r="BN637" s="160"/>
    </row>
    <row r="638" spans="27:66"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Q638" s="160"/>
      <c r="AR638" s="160"/>
      <c r="AS638" s="160"/>
      <c r="AT638" s="160"/>
      <c r="AU638" s="160"/>
      <c r="AV638" s="160"/>
      <c r="AW638" s="160"/>
      <c r="AX638" s="160"/>
      <c r="AY638" s="160"/>
      <c r="AZ638" s="160"/>
      <c r="BA638" s="160"/>
      <c r="BB638" s="160"/>
      <c r="BC638" s="160"/>
      <c r="BD638" s="160"/>
      <c r="BE638" s="160"/>
      <c r="BF638" s="160"/>
      <c r="BG638" s="160"/>
      <c r="BH638" s="160"/>
      <c r="BI638" s="160"/>
      <c r="BJ638" s="160"/>
      <c r="BK638" s="160"/>
      <c r="BL638" s="160"/>
      <c r="BM638" s="160"/>
      <c r="BN638" s="160"/>
    </row>
    <row r="639" spans="27:66"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Q639" s="160"/>
      <c r="AR639" s="160"/>
      <c r="AS639" s="160"/>
      <c r="AT639" s="160"/>
      <c r="AU639" s="160"/>
      <c r="AV639" s="160"/>
      <c r="AW639" s="160"/>
      <c r="AX639" s="160"/>
      <c r="AY639" s="160"/>
      <c r="AZ639" s="160"/>
      <c r="BA639" s="160"/>
      <c r="BB639" s="160"/>
      <c r="BC639" s="160"/>
      <c r="BD639" s="160"/>
      <c r="BE639" s="160"/>
      <c r="BF639" s="160"/>
      <c r="BG639" s="160"/>
      <c r="BH639" s="160"/>
      <c r="BI639" s="160"/>
      <c r="BJ639" s="160"/>
      <c r="BK639" s="160"/>
      <c r="BL639" s="160"/>
      <c r="BM639" s="160"/>
      <c r="BN639" s="160"/>
    </row>
    <row r="640" spans="27:66"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Q640" s="160"/>
      <c r="AR640" s="160"/>
      <c r="AS640" s="160"/>
      <c r="AT640" s="160"/>
      <c r="AU640" s="160"/>
      <c r="AV640" s="160"/>
      <c r="AW640" s="160"/>
      <c r="AX640" s="160"/>
      <c r="AY640" s="160"/>
      <c r="AZ640" s="160"/>
      <c r="BA640" s="160"/>
      <c r="BB640" s="160"/>
      <c r="BC640" s="160"/>
      <c r="BD640" s="160"/>
      <c r="BE640" s="160"/>
      <c r="BF640" s="160"/>
      <c r="BG640" s="160"/>
      <c r="BH640" s="160"/>
      <c r="BI640" s="160"/>
      <c r="BJ640" s="160"/>
      <c r="BK640" s="160"/>
      <c r="BL640" s="160"/>
      <c r="BM640" s="160"/>
      <c r="BN640" s="160"/>
    </row>
    <row r="641" spans="27:66"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Q641" s="160"/>
      <c r="AR641" s="160"/>
      <c r="AS641" s="160"/>
      <c r="AT641" s="160"/>
      <c r="AU641" s="160"/>
      <c r="AV641" s="160"/>
      <c r="AW641" s="160"/>
      <c r="AX641" s="160"/>
      <c r="AY641" s="160"/>
      <c r="AZ641" s="160"/>
      <c r="BA641" s="160"/>
      <c r="BB641" s="160"/>
      <c r="BC641" s="160"/>
      <c r="BD641" s="160"/>
      <c r="BE641" s="160"/>
      <c r="BF641" s="160"/>
      <c r="BG641" s="160"/>
      <c r="BH641" s="160"/>
      <c r="BI641" s="160"/>
      <c r="BJ641" s="160"/>
      <c r="BK641" s="160"/>
      <c r="BL641" s="160"/>
      <c r="BM641" s="160"/>
      <c r="BN641" s="160"/>
    </row>
    <row r="642" spans="27:66"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Q642" s="160"/>
      <c r="AR642" s="160"/>
      <c r="AS642" s="160"/>
      <c r="AT642" s="160"/>
      <c r="AU642" s="160"/>
      <c r="AV642" s="160"/>
      <c r="AW642" s="160"/>
      <c r="AX642" s="160"/>
      <c r="AY642" s="160"/>
      <c r="AZ642" s="160"/>
      <c r="BA642" s="160"/>
      <c r="BB642" s="160"/>
      <c r="BC642" s="160"/>
      <c r="BD642" s="160"/>
      <c r="BE642" s="160"/>
      <c r="BF642" s="160"/>
      <c r="BG642" s="160"/>
      <c r="BH642" s="160"/>
      <c r="BI642" s="160"/>
      <c r="BJ642" s="160"/>
      <c r="BK642" s="160"/>
      <c r="BL642" s="160"/>
      <c r="BM642" s="160"/>
      <c r="BN642" s="160"/>
    </row>
    <row r="643" spans="27:66"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Q643" s="160"/>
      <c r="AR643" s="160"/>
      <c r="AS643" s="160"/>
      <c r="AT643" s="160"/>
      <c r="AU643" s="160"/>
      <c r="AV643" s="160"/>
      <c r="AW643" s="160"/>
      <c r="AX643" s="160"/>
      <c r="AY643" s="160"/>
      <c r="AZ643" s="160"/>
      <c r="BA643" s="160"/>
      <c r="BB643" s="160"/>
      <c r="BC643" s="160"/>
      <c r="BD643" s="160"/>
      <c r="BE643" s="160"/>
      <c r="BF643" s="160"/>
      <c r="BG643" s="160"/>
      <c r="BH643" s="160"/>
      <c r="BI643" s="160"/>
      <c r="BJ643" s="160"/>
      <c r="BK643" s="160"/>
      <c r="BL643" s="160"/>
      <c r="BM643" s="160"/>
      <c r="BN643" s="160"/>
    </row>
    <row r="644" spans="27:66"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Q644" s="160"/>
      <c r="AR644" s="160"/>
      <c r="AS644" s="160"/>
      <c r="AT644" s="160"/>
      <c r="AU644" s="160"/>
      <c r="AV644" s="160"/>
      <c r="AW644" s="160"/>
      <c r="AX644" s="160"/>
      <c r="AY644" s="160"/>
      <c r="AZ644" s="160"/>
      <c r="BA644" s="160"/>
      <c r="BB644" s="160"/>
      <c r="BC644" s="160"/>
      <c r="BD644" s="160"/>
      <c r="BE644" s="160"/>
      <c r="BF644" s="160"/>
      <c r="BG644" s="160"/>
      <c r="BH644" s="160"/>
      <c r="BI644" s="160"/>
      <c r="BJ644" s="160"/>
      <c r="BK644" s="160"/>
      <c r="BL644" s="160"/>
      <c r="BM644" s="160"/>
      <c r="BN644" s="160"/>
    </row>
    <row r="645" spans="27:66"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Q645" s="160"/>
      <c r="AR645" s="160"/>
      <c r="AS645" s="160"/>
      <c r="AT645" s="160"/>
      <c r="AU645" s="160"/>
      <c r="AV645" s="160"/>
      <c r="AW645" s="160"/>
      <c r="AX645" s="160"/>
      <c r="AY645" s="160"/>
      <c r="AZ645" s="160"/>
      <c r="BA645" s="160"/>
      <c r="BB645" s="160"/>
      <c r="BC645" s="160"/>
      <c r="BD645" s="160"/>
      <c r="BE645" s="160"/>
      <c r="BF645" s="160"/>
      <c r="BG645" s="160"/>
      <c r="BH645" s="160"/>
      <c r="BI645" s="160"/>
      <c r="BJ645" s="160"/>
      <c r="BK645" s="160"/>
      <c r="BL645" s="160"/>
      <c r="BM645" s="160"/>
      <c r="BN645" s="160"/>
    </row>
    <row r="646" spans="27:66"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Q646" s="160"/>
      <c r="AR646" s="160"/>
      <c r="AS646" s="160"/>
      <c r="AT646" s="160"/>
      <c r="AU646" s="160"/>
      <c r="AV646" s="160"/>
      <c r="AW646" s="160"/>
      <c r="AX646" s="160"/>
      <c r="AY646" s="160"/>
      <c r="AZ646" s="160"/>
      <c r="BA646" s="160"/>
      <c r="BB646" s="160"/>
      <c r="BC646" s="160"/>
      <c r="BD646" s="160"/>
      <c r="BE646" s="160"/>
      <c r="BF646" s="160"/>
      <c r="BG646" s="160"/>
      <c r="BH646" s="160"/>
      <c r="BI646" s="160"/>
      <c r="BJ646" s="160"/>
      <c r="BK646" s="160"/>
      <c r="BL646" s="160"/>
      <c r="BM646" s="160"/>
      <c r="BN646" s="160"/>
    </row>
    <row r="647" spans="27:66"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Q647" s="160"/>
      <c r="AR647" s="160"/>
      <c r="AS647" s="160"/>
      <c r="AT647" s="160"/>
      <c r="AU647" s="160"/>
      <c r="AV647" s="160"/>
      <c r="AW647" s="160"/>
      <c r="AX647" s="160"/>
      <c r="AY647" s="160"/>
      <c r="AZ647" s="160"/>
      <c r="BA647" s="160"/>
      <c r="BB647" s="160"/>
      <c r="BC647" s="160"/>
      <c r="BD647" s="160"/>
      <c r="BE647" s="160"/>
      <c r="BF647" s="160"/>
      <c r="BG647" s="160"/>
      <c r="BH647" s="160"/>
      <c r="BI647" s="160"/>
      <c r="BJ647" s="160"/>
      <c r="BK647" s="160"/>
      <c r="BL647" s="160"/>
      <c r="BM647" s="160"/>
      <c r="BN647" s="160"/>
    </row>
    <row r="648" spans="27:66"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Q648" s="160"/>
      <c r="AR648" s="160"/>
      <c r="AS648" s="160"/>
      <c r="AT648" s="160"/>
      <c r="AU648" s="160"/>
      <c r="AV648" s="160"/>
      <c r="AW648" s="160"/>
      <c r="AX648" s="160"/>
      <c r="AY648" s="160"/>
      <c r="AZ648" s="160"/>
      <c r="BA648" s="160"/>
      <c r="BB648" s="160"/>
      <c r="BC648" s="160"/>
      <c r="BD648" s="160"/>
      <c r="BE648" s="160"/>
      <c r="BF648" s="160"/>
      <c r="BG648" s="160"/>
      <c r="BH648" s="160"/>
      <c r="BI648" s="160"/>
      <c r="BJ648" s="160"/>
      <c r="BK648" s="160"/>
      <c r="BL648" s="160"/>
      <c r="BM648" s="160"/>
      <c r="BN648" s="160"/>
    </row>
    <row r="649" spans="27:66"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Q649" s="160"/>
      <c r="AR649" s="160"/>
      <c r="AS649" s="160"/>
      <c r="AT649" s="160"/>
      <c r="AU649" s="160"/>
      <c r="AV649" s="160"/>
      <c r="AW649" s="160"/>
      <c r="AX649" s="160"/>
      <c r="AY649" s="160"/>
      <c r="AZ649" s="160"/>
      <c r="BA649" s="160"/>
      <c r="BB649" s="160"/>
      <c r="BC649" s="160"/>
      <c r="BD649" s="160"/>
      <c r="BE649" s="160"/>
      <c r="BF649" s="160"/>
      <c r="BG649" s="160"/>
      <c r="BH649" s="160"/>
      <c r="BI649" s="160"/>
      <c r="BJ649" s="160"/>
      <c r="BK649" s="160"/>
      <c r="BL649" s="160"/>
      <c r="BM649" s="160"/>
      <c r="BN649" s="160"/>
    </row>
    <row r="650" spans="27:66"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Q650" s="160"/>
      <c r="AR650" s="160"/>
      <c r="AS650" s="160"/>
      <c r="AT650" s="160"/>
      <c r="AU650" s="160"/>
      <c r="AV650" s="160"/>
      <c r="AW650" s="160"/>
      <c r="AX650" s="160"/>
      <c r="AY650" s="160"/>
      <c r="AZ650" s="160"/>
      <c r="BA650" s="160"/>
      <c r="BB650" s="160"/>
      <c r="BC650" s="160"/>
      <c r="BD650" s="160"/>
      <c r="BE650" s="160"/>
      <c r="BF650" s="160"/>
      <c r="BG650" s="160"/>
      <c r="BH650" s="160"/>
      <c r="BI650" s="160"/>
      <c r="BJ650" s="160"/>
      <c r="BK650" s="160"/>
      <c r="BL650" s="160"/>
      <c r="BM650" s="160"/>
      <c r="BN650" s="160"/>
    </row>
    <row r="651" spans="27:66"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Q651" s="160"/>
      <c r="AR651" s="160"/>
      <c r="AS651" s="160"/>
      <c r="AT651" s="160"/>
      <c r="AU651" s="160"/>
      <c r="AV651" s="160"/>
      <c r="AW651" s="160"/>
      <c r="AX651" s="160"/>
      <c r="AY651" s="160"/>
      <c r="AZ651" s="160"/>
      <c r="BA651" s="160"/>
      <c r="BB651" s="160"/>
      <c r="BC651" s="160"/>
      <c r="BD651" s="160"/>
      <c r="BE651" s="160"/>
      <c r="BF651" s="160"/>
      <c r="BG651" s="160"/>
      <c r="BH651" s="160"/>
      <c r="BI651" s="160"/>
      <c r="BJ651" s="160"/>
      <c r="BK651" s="160"/>
      <c r="BL651" s="160"/>
      <c r="BM651" s="160"/>
      <c r="BN651" s="160"/>
    </row>
    <row r="652" spans="27:66"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Q652" s="160"/>
      <c r="AR652" s="160"/>
      <c r="AS652" s="160"/>
      <c r="AT652" s="160"/>
      <c r="AU652" s="160"/>
      <c r="AV652" s="160"/>
      <c r="AW652" s="160"/>
      <c r="AX652" s="160"/>
      <c r="AY652" s="160"/>
      <c r="AZ652" s="160"/>
      <c r="BA652" s="160"/>
      <c r="BB652" s="160"/>
      <c r="BC652" s="160"/>
      <c r="BD652" s="160"/>
      <c r="BE652" s="160"/>
      <c r="BF652" s="160"/>
      <c r="BG652" s="160"/>
      <c r="BH652" s="160"/>
      <c r="BI652" s="160"/>
      <c r="BJ652" s="160"/>
      <c r="BK652" s="160"/>
      <c r="BL652" s="160"/>
      <c r="BM652" s="160"/>
      <c r="BN652" s="160"/>
    </row>
    <row r="653" spans="27:66"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Q653" s="160"/>
      <c r="AR653" s="160"/>
      <c r="AS653" s="160"/>
      <c r="AT653" s="160"/>
      <c r="AU653" s="160"/>
      <c r="AV653" s="160"/>
      <c r="AW653" s="160"/>
      <c r="AX653" s="160"/>
      <c r="AY653" s="160"/>
      <c r="AZ653" s="160"/>
      <c r="BA653" s="160"/>
      <c r="BB653" s="160"/>
      <c r="BC653" s="160"/>
      <c r="BD653" s="160"/>
      <c r="BE653" s="160"/>
      <c r="BF653" s="160"/>
      <c r="BG653" s="160"/>
      <c r="BH653" s="160"/>
      <c r="BI653" s="160"/>
      <c r="BJ653" s="160"/>
      <c r="BK653" s="160"/>
      <c r="BL653" s="160"/>
      <c r="BM653" s="160"/>
      <c r="BN653" s="160"/>
    </row>
    <row r="654" spans="27:66"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Q654" s="160"/>
      <c r="AR654" s="160"/>
      <c r="AS654" s="160"/>
      <c r="AT654" s="160"/>
      <c r="AU654" s="160"/>
      <c r="AV654" s="160"/>
      <c r="AW654" s="160"/>
      <c r="AX654" s="160"/>
      <c r="AY654" s="160"/>
      <c r="AZ654" s="160"/>
      <c r="BA654" s="160"/>
      <c r="BB654" s="160"/>
      <c r="BC654" s="160"/>
      <c r="BD654" s="160"/>
      <c r="BE654" s="160"/>
      <c r="BF654" s="160"/>
      <c r="BG654" s="160"/>
      <c r="BH654" s="160"/>
      <c r="BI654" s="160"/>
      <c r="BJ654" s="160"/>
      <c r="BK654" s="160"/>
      <c r="BL654" s="160"/>
      <c r="BM654" s="160"/>
      <c r="BN654" s="160"/>
    </row>
    <row r="655" spans="27:66"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Q655" s="160"/>
      <c r="AR655" s="160"/>
      <c r="AS655" s="160"/>
      <c r="AT655" s="160"/>
      <c r="AU655" s="160"/>
      <c r="AV655" s="160"/>
      <c r="AW655" s="160"/>
      <c r="AX655" s="160"/>
      <c r="AY655" s="160"/>
      <c r="AZ655" s="160"/>
      <c r="BA655" s="160"/>
      <c r="BB655" s="160"/>
      <c r="BC655" s="160"/>
      <c r="BD655" s="160"/>
      <c r="BE655" s="160"/>
      <c r="BF655" s="160"/>
      <c r="BG655" s="160"/>
      <c r="BH655" s="160"/>
      <c r="BI655" s="160"/>
      <c r="BJ655" s="160"/>
      <c r="BK655" s="160"/>
      <c r="BL655" s="160"/>
      <c r="BM655" s="160"/>
      <c r="BN655" s="160"/>
    </row>
    <row r="656" spans="27:66"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Q656" s="160"/>
      <c r="AR656" s="160"/>
      <c r="AS656" s="160"/>
      <c r="AT656" s="160"/>
      <c r="AU656" s="160"/>
      <c r="AV656" s="160"/>
      <c r="AW656" s="160"/>
      <c r="AX656" s="160"/>
      <c r="AY656" s="160"/>
      <c r="AZ656" s="160"/>
      <c r="BA656" s="160"/>
      <c r="BB656" s="160"/>
      <c r="BC656" s="160"/>
      <c r="BD656" s="160"/>
      <c r="BE656" s="160"/>
      <c r="BF656" s="160"/>
      <c r="BG656" s="160"/>
      <c r="BH656" s="160"/>
      <c r="BI656" s="160"/>
      <c r="BJ656" s="160"/>
      <c r="BK656" s="160"/>
      <c r="BL656" s="160"/>
      <c r="BM656" s="160"/>
      <c r="BN656" s="160"/>
    </row>
    <row r="657" spans="27:66"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Q657" s="160"/>
      <c r="AR657" s="160"/>
      <c r="AS657" s="160"/>
      <c r="AT657" s="160"/>
      <c r="AU657" s="160"/>
      <c r="AV657" s="160"/>
      <c r="AW657" s="160"/>
      <c r="AX657" s="160"/>
      <c r="AY657" s="160"/>
      <c r="AZ657" s="160"/>
      <c r="BA657" s="160"/>
      <c r="BB657" s="160"/>
      <c r="BC657" s="160"/>
      <c r="BD657" s="160"/>
      <c r="BE657" s="160"/>
      <c r="BF657" s="160"/>
      <c r="BG657" s="160"/>
      <c r="BH657" s="160"/>
      <c r="BI657" s="160"/>
      <c r="BJ657" s="160"/>
      <c r="BK657" s="160"/>
      <c r="BL657" s="160"/>
      <c r="BM657" s="160"/>
      <c r="BN657" s="160"/>
    </row>
    <row r="658" spans="27:66"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Q658" s="160"/>
      <c r="AR658" s="160"/>
      <c r="AS658" s="160"/>
      <c r="AT658" s="160"/>
      <c r="AU658" s="160"/>
      <c r="AV658" s="160"/>
      <c r="AW658" s="160"/>
      <c r="AX658" s="160"/>
      <c r="AY658" s="160"/>
      <c r="AZ658" s="160"/>
      <c r="BA658" s="160"/>
      <c r="BB658" s="160"/>
      <c r="BC658" s="160"/>
      <c r="BD658" s="160"/>
      <c r="BE658" s="160"/>
      <c r="BF658" s="160"/>
      <c r="BG658" s="160"/>
      <c r="BH658" s="160"/>
      <c r="BI658" s="160"/>
      <c r="BJ658" s="160"/>
      <c r="BK658" s="160"/>
      <c r="BL658" s="160"/>
      <c r="BM658" s="160"/>
      <c r="BN658" s="160"/>
    </row>
    <row r="659" spans="27:66"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Q659" s="160"/>
      <c r="AR659" s="160"/>
      <c r="AS659" s="160"/>
      <c r="AT659" s="160"/>
      <c r="AU659" s="160"/>
      <c r="AV659" s="160"/>
      <c r="AW659" s="160"/>
      <c r="AX659" s="160"/>
      <c r="AY659" s="160"/>
      <c r="AZ659" s="160"/>
      <c r="BA659" s="160"/>
      <c r="BB659" s="160"/>
      <c r="BC659" s="160"/>
      <c r="BD659" s="160"/>
      <c r="BE659" s="160"/>
      <c r="BF659" s="160"/>
      <c r="BG659" s="160"/>
      <c r="BH659" s="160"/>
      <c r="BI659" s="160"/>
      <c r="BJ659" s="160"/>
      <c r="BK659" s="160"/>
      <c r="BL659" s="160"/>
      <c r="BM659" s="160"/>
      <c r="BN659" s="160"/>
    </row>
    <row r="660" spans="27:66"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Q660" s="160"/>
      <c r="AR660" s="160"/>
      <c r="AS660" s="160"/>
      <c r="AT660" s="160"/>
      <c r="AU660" s="160"/>
      <c r="AV660" s="160"/>
      <c r="AW660" s="160"/>
      <c r="AX660" s="160"/>
      <c r="AY660" s="160"/>
      <c r="AZ660" s="160"/>
      <c r="BA660" s="160"/>
      <c r="BB660" s="160"/>
      <c r="BC660" s="160"/>
      <c r="BD660" s="160"/>
      <c r="BE660" s="160"/>
      <c r="BF660" s="160"/>
      <c r="BG660" s="160"/>
      <c r="BH660" s="160"/>
      <c r="BI660" s="160"/>
      <c r="BJ660" s="160"/>
      <c r="BK660" s="160"/>
      <c r="BL660" s="160"/>
      <c r="BM660" s="160"/>
      <c r="BN660" s="160"/>
    </row>
    <row r="661" spans="27:66"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Q661" s="160"/>
      <c r="AR661" s="160"/>
      <c r="AS661" s="160"/>
      <c r="AT661" s="160"/>
      <c r="AU661" s="160"/>
      <c r="AV661" s="160"/>
      <c r="AW661" s="160"/>
      <c r="AX661" s="160"/>
      <c r="AY661" s="160"/>
      <c r="AZ661" s="160"/>
      <c r="BA661" s="160"/>
      <c r="BB661" s="160"/>
      <c r="BC661" s="160"/>
      <c r="BD661" s="160"/>
      <c r="BE661" s="160"/>
      <c r="BF661" s="160"/>
      <c r="BG661" s="160"/>
      <c r="BH661" s="160"/>
      <c r="BI661" s="160"/>
      <c r="BJ661" s="160"/>
      <c r="BK661" s="160"/>
      <c r="BL661" s="160"/>
      <c r="BM661" s="160"/>
      <c r="BN661" s="160"/>
    </row>
    <row r="662" spans="27:66">
      <c r="AA662" s="160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  <c r="AM662" s="160"/>
      <c r="AN662" s="160"/>
      <c r="AO662" s="160"/>
      <c r="AP662" s="160"/>
      <c r="AQ662" s="160"/>
      <c r="AR662" s="160"/>
      <c r="AS662" s="160"/>
      <c r="AT662" s="160"/>
      <c r="AU662" s="160"/>
      <c r="AV662" s="160"/>
      <c r="AW662" s="160"/>
      <c r="AX662" s="160"/>
      <c r="AY662" s="160"/>
      <c r="AZ662" s="160"/>
      <c r="BA662" s="160"/>
      <c r="BB662" s="160"/>
      <c r="BC662" s="160"/>
      <c r="BD662" s="160"/>
      <c r="BE662" s="160"/>
      <c r="BF662" s="160"/>
      <c r="BG662" s="160"/>
      <c r="BH662" s="160"/>
      <c r="BI662" s="160"/>
      <c r="BJ662" s="160"/>
      <c r="BK662" s="160"/>
      <c r="BL662" s="160"/>
      <c r="BM662" s="160"/>
      <c r="BN662" s="160"/>
    </row>
    <row r="663" spans="27:66"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Q663" s="160"/>
      <c r="AR663" s="160"/>
      <c r="AS663" s="160"/>
      <c r="AT663" s="160"/>
      <c r="AU663" s="160"/>
      <c r="AV663" s="160"/>
      <c r="AW663" s="160"/>
      <c r="AX663" s="160"/>
      <c r="AY663" s="160"/>
      <c r="AZ663" s="160"/>
      <c r="BA663" s="160"/>
      <c r="BB663" s="160"/>
      <c r="BC663" s="160"/>
      <c r="BD663" s="160"/>
      <c r="BE663" s="160"/>
      <c r="BF663" s="160"/>
      <c r="BG663" s="160"/>
      <c r="BH663" s="160"/>
      <c r="BI663" s="160"/>
      <c r="BJ663" s="160"/>
      <c r="BK663" s="160"/>
      <c r="BL663" s="160"/>
      <c r="BM663" s="160"/>
      <c r="BN663" s="160"/>
    </row>
    <row r="664" spans="27:66"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Q664" s="160"/>
      <c r="AR664" s="160"/>
      <c r="AS664" s="160"/>
      <c r="AT664" s="160"/>
      <c r="AU664" s="160"/>
      <c r="AV664" s="160"/>
      <c r="AW664" s="160"/>
      <c r="AX664" s="160"/>
      <c r="AY664" s="160"/>
      <c r="AZ664" s="160"/>
      <c r="BA664" s="160"/>
      <c r="BB664" s="160"/>
      <c r="BC664" s="160"/>
      <c r="BD664" s="160"/>
      <c r="BE664" s="160"/>
      <c r="BF664" s="160"/>
      <c r="BG664" s="160"/>
      <c r="BH664" s="160"/>
      <c r="BI664" s="160"/>
      <c r="BJ664" s="160"/>
      <c r="BK664" s="160"/>
      <c r="BL664" s="160"/>
      <c r="BM664" s="160"/>
      <c r="BN664" s="160"/>
    </row>
    <row r="665" spans="27:66"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Q665" s="160"/>
      <c r="AR665" s="160"/>
      <c r="AS665" s="160"/>
      <c r="AT665" s="160"/>
      <c r="AU665" s="160"/>
      <c r="AV665" s="160"/>
      <c r="AW665" s="160"/>
      <c r="AX665" s="160"/>
      <c r="AY665" s="160"/>
      <c r="AZ665" s="160"/>
      <c r="BA665" s="160"/>
      <c r="BB665" s="160"/>
      <c r="BC665" s="160"/>
      <c r="BD665" s="160"/>
      <c r="BE665" s="160"/>
      <c r="BF665" s="160"/>
      <c r="BG665" s="160"/>
      <c r="BH665" s="160"/>
      <c r="BI665" s="160"/>
      <c r="BJ665" s="160"/>
      <c r="BK665" s="160"/>
      <c r="BL665" s="160"/>
      <c r="BM665" s="160"/>
      <c r="BN665" s="160"/>
    </row>
    <row r="666" spans="27:66"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Q666" s="160"/>
      <c r="AR666" s="160"/>
      <c r="AS666" s="160"/>
      <c r="AT666" s="160"/>
      <c r="AU666" s="160"/>
      <c r="AV666" s="160"/>
      <c r="AW666" s="160"/>
      <c r="AX666" s="160"/>
      <c r="AY666" s="160"/>
      <c r="AZ666" s="160"/>
      <c r="BA666" s="160"/>
      <c r="BB666" s="160"/>
      <c r="BC666" s="160"/>
      <c r="BD666" s="160"/>
      <c r="BE666" s="160"/>
      <c r="BF666" s="160"/>
      <c r="BG666" s="160"/>
      <c r="BH666" s="160"/>
      <c r="BI666" s="160"/>
      <c r="BJ666" s="160"/>
      <c r="BK666" s="160"/>
      <c r="BL666" s="160"/>
      <c r="BM666" s="160"/>
      <c r="BN666" s="160"/>
    </row>
    <row r="667" spans="27:66"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Q667" s="160"/>
      <c r="AR667" s="160"/>
      <c r="AS667" s="160"/>
      <c r="AT667" s="160"/>
      <c r="AU667" s="160"/>
      <c r="AV667" s="160"/>
      <c r="AW667" s="160"/>
      <c r="AX667" s="160"/>
      <c r="AY667" s="160"/>
      <c r="AZ667" s="160"/>
      <c r="BA667" s="160"/>
      <c r="BB667" s="160"/>
      <c r="BC667" s="160"/>
      <c r="BD667" s="160"/>
      <c r="BE667" s="160"/>
      <c r="BF667" s="160"/>
      <c r="BG667" s="160"/>
      <c r="BH667" s="160"/>
      <c r="BI667" s="160"/>
      <c r="BJ667" s="160"/>
      <c r="BK667" s="160"/>
      <c r="BL667" s="160"/>
      <c r="BM667" s="160"/>
      <c r="BN667" s="160"/>
    </row>
    <row r="668" spans="27:66"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Q668" s="160"/>
      <c r="AR668" s="160"/>
      <c r="AS668" s="160"/>
      <c r="AT668" s="160"/>
      <c r="AU668" s="160"/>
      <c r="AV668" s="160"/>
      <c r="AW668" s="160"/>
      <c r="AX668" s="160"/>
      <c r="AY668" s="160"/>
      <c r="AZ668" s="160"/>
      <c r="BA668" s="160"/>
      <c r="BB668" s="160"/>
      <c r="BC668" s="160"/>
      <c r="BD668" s="160"/>
      <c r="BE668" s="160"/>
      <c r="BF668" s="160"/>
      <c r="BG668" s="160"/>
      <c r="BH668" s="160"/>
      <c r="BI668" s="160"/>
      <c r="BJ668" s="160"/>
      <c r="BK668" s="160"/>
      <c r="BL668" s="160"/>
      <c r="BM668" s="160"/>
      <c r="BN668" s="160"/>
    </row>
    <row r="669" spans="27:66"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  <c r="AM669" s="160"/>
      <c r="AN669" s="160"/>
      <c r="AO669" s="160"/>
      <c r="AP669" s="160"/>
      <c r="AQ669" s="160"/>
      <c r="AR669" s="160"/>
      <c r="AS669" s="160"/>
      <c r="AT669" s="160"/>
      <c r="AU669" s="160"/>
      <c r="AV669" s="160"/>
      <c r="AW669" s="160"/>
      <c r="AX669" s="160"/>
      <c r="AY669" s="160"/>
      <c r="AZ669" s="160"/>
      <c r="BA669" s="160"/>
      <c r="BB669" s="160"/>
      <c r="BC669" s="160"/>
      <c r="BD669" s="160"/>
      <c r="BE669" s="160"/>
      <c r="BF669" s="160"/>
      <c r="BG669" s="160"/>
      <c r="BH669" s="160"/>
      <c r="BI669" s="160"/>
      <c r="BJ669" s="160"/>
      <c r="BK669" s="160"/>
      <c r="BL669" s="160"/>
      <c r="BM669" s="160"/>
      <c r="BN669" s="160"/>
    </row>
    <row r="670" spans="27:66"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  <c r="AM670" s="160"/>
      <c r="AN670" s="160"/>
      <c r="AO670" s="160"/>
      <c r="AP670" s="160"/>
      <c r="AQ670" s="160"/>
      <c r="AR670" s="160"/>
      <c r="AS670" s="160"/>
      <c r="AT670" s="160"/>
      <c r="AU670" s="160"/>
      <c r="AV670" s="160"/>
      <c r="AW670" s="160"/>
      <c r="AX670" s="160"/>
      <c r="AY670" s="160"/>
      <c r="AZ670" s="160"/>
      <c r="BA670" s="160"/>
      <c r="BB670" s="160"/>
      <c r="BC670" s="160"/>
      <c r="BD670" s="160"/>
      <c r="BE670" s="160"/>
      <c r="BF670" s="160"/>
      <c r="BG670" s="160"/>
      <c r="BH670" s="160"/>
      <c r="BI670" s="160"/>
      <c r="BJ670" s="160"/>
      <c r="BK670" s="160"/>
      <c r="BL670" s="160"/>
      <c r="BM670" s="160"/>
      <c r="BN670" s="160"/>
    </row>
    <row r="671" spans="27:66"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  <c r="AM671" s="160"/>
      <c r="AN671" s="160"/>
      <c r="AO671" s="160"/>
      <c r="AP671" s="160"/>
      <c r="AQ671" s="160"/>
      <c r="AR671" s="160"/>
      <c r="AS671" s="160"/>
      <c r="AT671" s="160"/>
      <c r="AU671" s="160"/>
      <c r="AV671" s="160"/>
      <c r="AW671" s="160"/>
      <c r="AX671" s="160"/>
      <c r="AY671" s="160"/>
      <c r="AZ671" s="160"/>
      <c r="BA671" s="160"/>
      <c r="BB671" s="160"/>
      <c r="BC671" s="160"/>
      <c r="BD671" s="160"/>
      <c r="BE671" s="160"/>
      <c r="BF671" s="160"/>
      <c r="BG671" s="160"/>
      <c r="BH671" s="160"/>
      <c r="BI671" s="160"/>
      <c r="BJ671" s="160"/>
      <c r="BK671" s="160"/>
      <c r="BL671" s="160"/>
      <c r="BM671" s="160"/>
      <c r="BN671" s="160"/>
    </row>
    <row r="672" spans="27:66"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  <c r="AM672" s="160"/>
      <c r="AN672" s="160"/>
      <c r="AO672" s="160"/>
      <c r="AP672" s="160"/>
      <c r="AQ672" s="160"/>
      <c r="AR672" s="160"/>
      <c r="AS672" s="160"/>
      <c r="AT672" s="160"/>
      <c r="AU672" s="160"/>
      <c r="AV672" s="160"/>
      <c r="AW672" s="160"/>
      <c r="AX672" s="160"/>
      <c r="AY672" s="160"/>
      <c r="AZ672" s="160"/>
      <c r="BA672" s="160"/>
      <c r="BB672" s="160"/>
      <c r="BC672" s="160"/>
      <c r="BD672" s="160"/>
      <c r="BE672" s="160"/>
      <c r="BF672" s="160"/>
      <c r="BG672" s="160"/>
      <c r="BH672" s="160"/>
      <c r="BI672" s="160"/>
      <c r="BJ672" s="160"/>
      <c r="BK672" s="160"/>
      <c r="BL672" s="160"/>
      <c r="BM672" s="160"/>
      <c r="BN672" s="160"/>
    </row>
    <row r="673" spans="27:66"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  <c r="AM673" s="160"/>
      <c r="AN673" s="160"/>
      <c r="AO673" s="160"/>
      <c r="AP673" s="160"/>
      <c r="AQ673" s="160"/>
      <c r="AR673" s="160"/>
      <c r="AS673" s="160"/>
      <c r="AT673" s="160"/>
      <c r="AU673" s="160"/>
      <c r="AV673" s="160"/>
      <c r="AW673" s="160"/>
      <c r="AX673" s="160"/>
      <c r="AY673" s="160"/>
      <c r="AZ673" s="160"/>
      <c r="BA673" s="160"/>
      <c r="BB673" s="160"/>
      <c r="BC673" s="160"/>
      <c r="BD673" s="160"/>
      <c r="BE673" s="160"/>
      <c r="BF673" s="160"/>
      <c r="BG673" s="160"/>
      <c r="BH673" s="160"/>
      <c r="BI673" s="160"/>
      <c r="BJ673" s="160"/>
      <c r="BK673" s="160"/>
      <c r="BL673" s="160"/>
      <c r="BM673" s="160"/>
      <c r="BN673" s="160"/>
    </row>
    <row r="674" spans="27:66"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  <c r="AM674" s="160"/>
      <c r="AN674" s="160"/>
      <c r="AO674" s="160"/>
      <c r="AP674" s="160"/>
      <c r="AQ674" s="160"/>
      <c r="AR674" s="160"/>
      <c r="AS674" s="160"/>
      <c r="AT674" s="160"/>
      <c r="AU674" s="160"/>
      <c r="AV674" s="160"/>
      <c r="AW674" s="160"/>
      <c r="AX674" s="160"/>
      <c r="AY674" s="160"/>
      <c r="AZ674" s="160"/>
      <c r="BA674" s="160"/>
      <c r="BB674" s="160"/>
      <c r="BC674" s="160"/>
      <c r="BD674" s="160"/>
      <c r="BE674" s="160"/>
      <c r="BF674" s="160"/>
      <c r="BG674" s="160"/>
      <c r="BH674" s="160"/>
      <c r="BI674" s="160"/>
      <c r="BJ674" s="160"/>
      <c r="BK674" s="160"/>
      <c r="BL674" s="160"/>
      <c r="BM674" s="160"/>
      <c r="BN674" s="160"/>
    </row>
    <row r="675" spans="27:66"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  <c r="AM675" s="160"/>
      <c r="AN675" s="160"/>
      <c r="AO675" s="160"/>
      <c r="AP675" s="160"/>
      <c r="AQ675" s="160"/>
      <c r="AR675" s="160"/>
      <c r="AS675" s="160"/>
      <c r="AT675" s="160"/>
      <c r="AU675" s="160"/>
      <c r="AV675" s="160"/>
      <c r="AW675" s="160"/>
      <c r="AX675" s="160"/>
      <c r="AY675" s="160"/>
      <c r="AZ675" s="160"/>
      <c r="BA675" s="160"/>
      <c r="BB675" s="160"/>
      <c r="BC675" s="160"/>
      <c r="BD675" s="160"/>
      <c r="BE675" s="160"/>
      <c r="BF675" s="160"/>
      <c r="BG675" s="160"/>
      <c r="BH675" s="160"/>
      <c r="BI675" s="160"/>
      <c r="BJ675" s="160"/>
      <c r="BK675" s="160"/>
      <c r="BL675" s="160"/>
      <c r="BM675" s="160"/>
      <c r="BN675" s="160"/>
    </row>
    <row r="676" spans="27:66">
      <c r="AA676" s="160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  <c r="AM676" s="160"/>
      <c r="AN676" s="160"/>
      <c r="AO676" s="160"/>
      <c r="AP676" s="160"/>
      <c r="AQ676" s="160"/>
      <c r="AR676" s="160"/>
      <c r="AS676" s="160"/>
      <c r="AT676" s="160"/>
      <c r="AU676" s="160"/>
      <c r="AV676" s="160"/>
      <c r="AW676" s="160"/>
      <c r="AX676" s="160"/>
      <c r="AY676" s="160"/>
      <c r="AZ676" s="160"/>
      <c r="BA676" s="160"/>
      <c r="BB676" s="160"/>
      <c r="BC676" s="160"/>
      <c r="BD676" s="160"/>
      <c r="BE676" s="160"/>
      <c r="BF676" s="160"/>
      <c r="BG676" s="160"/>
      <c r="BH676" s="160"/>
      <c r="BI676" s="160"/>
      <c r="BJ676" s="160"/>
      <c r="BK676" s="160"/>
      <c r="BL676" s="160"/>
      <c r="BM676" s="160"/>
      <c r="BN676" s="160"/>
    </row>
    <row r="677" spans="27:66">
      <c r="AA677" s="160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  <c r="AM677" s="160"/>
      <c r="AN677" s="160"/>
      <c r="AO677" s="160"/>
      <c r="AP677" s="160"/>
      <c r="AQ677" s="160"/>
      <c r="AR677" s="160"/>
      <c r="AS677" s="160"/>
      <c r="AT677" s="160"/>
      <c r="AU677" s="160"/>
      <c r="AV677" s="160"/>
      <c r="AW677" s="160"/>
      <c r="AX677" s="160"/>
      <c r="AY677" s="160"/>
      <c r="AZ677" s="160"/>
      <c r="BA677" s="160"/>
      <c r="BB677" s="160"/>
      <c r="BC677" s="160"/>
      <c r="BD677" s="160"/>
      <c r="BE677" s="160"/>
      <c r="BF677" s="160"/>
      <c r="BG677" s="160"/>
      <c r="BH677" s="160"/>
      <c r="BI677" s="160"/>
      <c r="BJ677" s="160"/>
      <c r="BK677" s="160"/>
      <c r="BL677" s="160"/>
      <c r="BM677" s="160"/>
      <c r="BN677" s="160"/>
    </row>
    <row r="678" spans="27:66">
      <c r="AA678" s="160"/>
      <c r="AB678" s="160"/>
      <c r="AC678" s="160"/>
      <c r="AD678" s="160"/>
      <c r="AE678" s="160"/>
      <c r="AF678" s="160"/>
      <c r="AG678" s="160"/>
      <c r="AH678" s="160"/>
      <c r="AI678" s="160"/>
      <c r="AJ678" s="160"/>
      <c r="AK678" s="160"/>
      <c r="AL678" s="160"/>
      <c r="AM678" s="160"/>
      <c r="AN678" s="160"/>
      <c r="AO678" s="160"/>
      <c r="AP678" s="160"/>
      <c r="AQ678" s="160"/>
      <c r="AR678" s="160"/>
      <c r="AS678" s="160"/>
      <c r="AT678" s="160"/>
      <c r="AU678" s="160"/>
      <c r="AV678" s="160"/>
      <c r="AW678" s="160"/>
      <c r="AX678" s="160"/>
      <c r="AY678" s="160"/>
      <c r="AZ678" s="160"/>
      <c r="BA678" s="160"/>
      <c r="BB678" s="160"/>
      <c r="BC678" s="160"/>
      <c r="BD678" s="160"/>
      <c r="BE678" s="160"/>
      <c r="BF678" s="160"/>
      <c r="BG678" s="160"/>
      <c r="BH678" s="160"/>
      <c r="BI678" s="160"/>
      <c r="BJ678" s="160"/>
      <c r="BK678" s="160"/>
      <c r="BL678" s="160"/>
      <c r="BM678" s="160"/>
      <c r="BN678" s="160"/>
    </row>
    <row r="679" spans="27:66">
      <c r="AA679" s="160"/>
      <c r="AB679" s="160"/>
      <c r="AC679" s="160"/>
      <c r="AD679" s="160"/>
      <c r="AE679" s="160"/>
      <c r="AF679" s="160"/>
      <c r="AG679" s="160"/>
      <c r="AH679" s="160"/>
      <c r="AI679" s="160"/>
      <c r="AJ679" s="160"/>
      <c r="AK679" s="160"/>
      <c r="AL679" s="160"/>
      <c r="AM679" s="160"/>
      <c r="AN679" s="160"/>
      <c r="AO679" s="160"/>
      <c r="AP679" s="160"/>
      <c r="AQ679" s="160"/>
      <c r="AR679" s="160"/>
      <c r="AS679" s="160"/>
      <c r="AT679" s="160"/>
      <c r="AU679" s="160"/>
      <c r="AV679" s="160"/>
      <c r="AW679" s="160"/>
      <c r="AX679" s="160"/>
      <c r="AY679" s="160"/>
      <c r="AZ679" s="160"/>
      <c r="BA679" s="160"/>
      <c r="BB679" s="160"/>
      <c r="BC679" s="160"/>
      <c r="BD679" s="160"/>
      <c r="BE679" s="160"/>
      <c r="BF679" s="160"/>
      <c r="BG679" s="160"/>
      <c r="BH679" s="160"/>
      <c r="BI679" s="160"/>
      <c r="BJ679" s="160"/>
      <c r="BK679" s="160"/>
      <c r="BL679" s="160"/>
      <c r="BM679" s="160"/>
      <c r="BN679" s="160"/>
    </row>
    <row r="680" spans="27:66">
      <c r="AA680" s="160"/>
      <c r="AB680" s="160"/>
      <c r="AC680" s="160"/>
      <c r="AD680" s="160"/>
      <c r="AE680" s="160"/>
      <c r="AF680" s="160"/>
      <c r="AG680" s="160"/>
      <c r="AH680" s="160"/>
      <c r="AI680" s="160"/>
      <c r="AJ680" s="160"/>
      <c r="AK680" s="160"/>
      <c r="AL680" s="160"/>
      <c r="AM680" s="160"/>
      <c r="AN680" s="160"/>
      <c r="AO680" s="160"/>
      <c r="AP680" s="160"/>
      <c r="AQ680" s="160"/>
      <c r="AR680" s="160"/>
      <c r="AS680" s="160"/>
      <c r="AT680" s="160"/>
      <c r="AU680" s="160"/>
      <c r="AV680" s="160"/>
      <c r="AW680" s="160"/>
      <c r="AX680" s="160"/>
      <c r="AY680" s="160"/>
      <c r="AZ680" s="160"/>
      <c r="BA680" s="160"/>
      <c r="BB680" s="160"/>
      <c r="BC680" s="160"/>
      <c r="BD680" s="160"/>
      <c r="BE680" s="160"/>
      <c r="BF680" s="160"/>
      <c r="BG680" s="160"/>
      <c r="BH680" s="160"/>
      <c r="BI680" s="160"/>
      <c r="BJ680" s="160"/>
      <c r="BK680" s="160"/>
      <c r="BL680" s="160"/>
      <c r="BM680" s="160"/>
      <c r="BN680" s="160"/>
    </row>
    <row r="681" spans="27:66">
      <c r="AA681" s="160"/>
      <c r="AB681" s="160"/>
      <c r="AC681" s="160"/>
      <c r="AD681" s="160"/>
      <c r="AE681" s="160"/>
      <c r="AF681" s="160"/>
      <c r="AG681" s="160"/>
      <c r="AH681" s="160"/>
      <c r="AI681" s="160"/>
      <c r="AJ681" s="160"/>
      <c r="AK681" s="160"/>
      <c r="AL681" s="160"/>
      <c r="AM681" s="160"/>
      <c r="AN681" s="160"/>
      <c r="AO681" s="160"/>
      <c r="AP681" s="160"/>
      <c r="AQ681" s="160"/>
      <c r="AR681" s="160"/>
      <c r="AS681" s="160"/>
      <c r="AT681" s="160"/>
      <c r="AU681" s="160"/>
      <c r="AV681" s="160"/>
      <c r="AW681" s="160"/>
      <c r="AX681" s="160"/>
      <c r="AY681" s="160"/>
      <c r="AZ681" s="160"/>
      <c r="BA681" s="160"/>
      <c r="BB681" s="160"/>
      <c r="BC681" s="160"/>
      <c r="BD681" s="160"/>
      <c r="BE681" s="160"/>
      <c r="BF681" s="160"/>
      <c r="BG681" s="160"/>
      <c r="BH681" s="160"/>
      <c r="BI681" s="160"/>
      <c r="BJ681" s="160"/>
      <c r="BK681" s="160"/>
      <c r="BL681" s="160"/>
      <c r="BM681" s="160"/>
      <c r="BN681" s="160"/>
    </row>
    <row r="682" spans="27:66">
      <c r="AA682" s="160"/>
      <c r="AB682" s="160"/>
      <c r="AC682" s="160"/>
      <c r="AD682" s="160"/>
      <c r="AE682" s="160"/>
      <c r="AF682" s="160"/>
      <c r="AG682" s="160"/>
      <c r="AH682" s="160"/>
      <c r="AI682" s="160"/>
      <c r="AJ682" s="160"/>
      <c r="AK682" s="160"/>
      <c r="AL682" s="160"/>
      <c r="AM682" s="160"/>
      <c r="AN682" s="160"/>
      <c r="AO682" s="160"/>
      <c r="AP682" s="160"/>
      <c r="AQ682" s="160"/>
      <c r="AR682" s="160"/>
      <c r="AS682" s="160"/>
      <c r="AT682" s="160"/>
      <c r="AU682" s="160"/>
      <c r="AV682" s="160"/>
      <c r="AW682" s="160"/>
      <c r="AX682" s="160"/>
      <c r="AY682" s="160"/>
      <c r="AZ682" s="160"/>
      <c r="BA682" s="160"/>
      <c r="BB682" s="160"/>
      <c r="BC682" s="160"/>
      <c r="BD682" s="160"/>
      <c r="BE682" s="160"/>
      <c r="BF682" s="160"/>
      <c r="BG682" s="160"/>
      <c r="BH682" s="160"/>
      <c r="BI682" s="160"/>
      <c r="BJ682" s="160"/>
      <c r="BK682" s="160"/>
      <c r="BL682" s="160"/>
      <c r="BM682" s="160"/>
      <c r="BN682" s="160"/>
    </row>
    <row r="683" spans="27:66">
      <c r="AA683" s="160"/>
      <c r="AB683" s="160"/>
      <c r="AC683" s="160"/>
      <c r="AD683" s="160"/>
      <c r="AE683" s="160"/>
      <c r="AF683" s="160"/>
      <c r="AG683" s="160"/>
      <c r="AH683" s="160"/>
      <c r="AI683" s="160"/>
      <c r="AJ683" s="160"/>
      <c r="AK683" s="160"/>
      <c r="AL683" s="160"/>
      <c r="AM683" s="160"/>
      <c r="AN683" s="160"/>
      <c r="AO683" s="160"/>
      <c r="AP683" s="160"/>
      <c r="AQ683" s="160"/>
      <c r="AR683" s="160"/>
      <c r="AS683" s="160"/>
      <c r="AT683" s="160"/>
      <c r="AU683" s="160"/>
      <c r="AV683" s="160"/>
      <c r="AW683" s="160"/>
      <c r="AX683" s="160"/>
      <c r="AY683" s="160"/>
      <c r="AZ683" s="160"/>
      <c r="BA683" s="160"/>
      <c r="BB683" s="160"/>
      <c r="BC683" s="160"/>
      <c r="BD683" s="160"/>
      <c r="BE683" s="160"/>
      <c r="BF683" s="160"/>
      <c r="BG683" s="160"/>
      <c r="BH683" s="160"/>
      <c r="BI683" s="160"/>
      <c r="BJ683" s="160"/>
      <c r="BK683" s="160"/>
      <c r="BL683" s="160"/>
      <c r="BM683" s="160"/>
      <c r="BN683" s="160"/>
    </row>
    <row r="684" spans="27:66">
      <c r="AA684" s="160"/>
      <c r="AB684" s="160"/>
      <c r="AC684" s="160"/>
      <c r="AD684" s="160"/>
      <c r="AE684" s="160"/>
      <c r="AF684" s="160"/>
      <c r="AG684" s="160"/>
      <c r="AH684" s="160"/>
      <c r="AI684" s="160"/>
      <c r="AJ684" s="160"/>
      <c r="AK684" s="160"/>
      <c r="AL684" s="160"/>
      <c r="AM684" s="160"/>
      <c r="AN684" s="160"/>
      <c r="AO684" s="160"/>
      <c r="AP684" s="160"/>
      <c r="AQ684" s="160"/>
      <c r="AR684" s="160"/>
      <c r="AS684" s="160"/>
      <c r="AT684" s="160"/>
      <c r="AU684" s="160"/>
      <c r="AV684" s="160"/>
      <c r="AW684" s="160"/>
      <c r="AX684" s="160"/>
      <c r="AY684" s="160"/>
      <c r="AZ684" s="160"/>
      <c r="BA684" s="160"/>
      <c r="BB684" s="160"/>
      <c r="BC684" s="160"/>
      <c r="BD684" s="160"/>
      <c r="BE684" s="160"/>
      <c r="BF684" s="160"/>
      <c r="BG684" s="160"/>
      <c r="BH684" s="160"/>
      <c r="BI684" s="160"/>
      <c r="BJ684" s="160"/>
      <c r="BK684" s="160"/>
      <c r="BL684" s="160"/>
      <c r="BM684" s="160"/>
      <c r="BN684" s="160"/>
    </row>
    <row r="685" spans="27:66">
      <c r="AA685" s="160"/>
      <c r="AB685" s="160"/>
      <c r="AC685" s="160"/>
      <c r="AD685" s="160"/>
      <c r="AE685" s="160"/>
      <c r="AF685" s="160"/>
      <c r="AG685" s="160"/>
      <c r="AH685" s="160"/>
      <c r="AI685" s="160"/>
      <c r="AJ685" s="160"/>
      <c r="AK685" s="160"/>
      <c r="AL685" s="160"/>
      <c r="AM685" s="160"/>
      <c r="AN685" s="160"/>
      <c r="AO685" s="160"/>
      <c r="AP685" s="160"/>
      <c r="AQ685" s="160"/>
      <c r="AR685" s="160"/>
      <c r="AS685" s="160"/>
      <c r="AT685" s="160"/>
      <c r="AU685" s="160"/>
      <c r="AV685" s="160"/>
      <c r="AW685" s="160"/>
      <c r="AX685" s="160"/>
      <c r="AY685" s="160"/>
      <c r="AZ685" s="160"/>
      <c r="BA685" s="160"/>
      <c r="BB685" s="160"/>
      <c r="BC685" s="160"/>
      <c r="BD685" s="160"/>
      <c r="BE685" s="160"/>
      <c r="BF685" s="160"/>
      <c r="BG685" s="160"/>
      <c r="BH685" s="160"/>
      <c r="BI685" s="160"/>
      <c r="BJ685" s="160"/>
      <c r="BK685" s="160"/>
      <c r="BL685" s="160"/>
      <c r="BM685" s="160"/>
      <c r="BN685" s="160"/>
    </row>
    <row r="686" spans="27:66">
      <c r="AA686" s="160"/>
      <c r="AB686" s="160"/>
      <c r="AC686" s="160"/>
      <c r="AD686" s="160"/>
      <c r="AE686" s="160"/>
      <c r="AF686" s="160"/>
      <c r="AG686" s="160"/>
      <c r="AH686" s="160"/>
      <c r="AI686" s="160"/>
      <c r="AJ686" s="160"/>
      <c r="AK686" s="160"/>
      <c r="AL686" s="160"/>
      <c r="AM686" s="160"/>
      <c r="AN686" s="160"/>
      <c r="AO686" s="160"/>
      <c r="AP686" s="160"/>
      <c r="AQ686" s="160"/>
      <c r="AR686" s="160"/>
      <c r="AS686" s="160"/>
      <c r="AT686" s="160"/>
      <c r="AU686" s="160"/>
      <c r="AV686" s="160"/>
      <c r="AW686" s="160"/>
      <c r="AX686" s="160"/>
      <c r="AY686" s="160"/>
      <c r="AZ686" s="160"/>
      <c r="BA686" s="160"/>
      <c r="BB686" s="160"/>
      <c r="BC686" s="160"/>
      <c r="BD686" s="160"/>
      <c r="BE686" s="160"/>
      <c r="BF686" s="160"/>
      <c r="BG686" s="160"/>
      <c r="BH686" s="160"/>
      <c r="BI686" s="160"/>
      <c r="BJ686" s="160"/>
      <c r="BK686" s="160"/>
      <c r="BL686" s="160"/>
      <c r="BM686" s="160"/>
      <c r="BN686" s="160"/>
    </row>
    <row r="687" spans="27:66"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  <c r="AM687" s="160"/>
      <c r="AN687" s="160"/>
      <c r="AO687" s="160"/>
      <c r="AP687" s="160"/>
      <c r="AQ687" s="160"/>
      <c r="AR687" s="160"/>
      <c r="AS687" s="160"/>
      <c r="AT687" s="160"/>
      <c r="AU687" s="160"/>
      <c r="AV687" s="160"/>
      <c r="AW687" s="160"/>
      <c r="AX687" s="160"/>
      <c r="AY687" s="160"/>
      <c r="AZ687" s="160"/>
      <c r="BA687" s="160"/>
      <c r="BB687" s="160"/>
      <c r="BC687" s="160"/>
      <c r="BD687" s="160"/>
      <c r="BE687" s="160"/>
      <c r="BF687" s="160"/>
      <c r="BG687" s="160"/>
      <c r="BH687" s="160"/>
      <c r="BI687" s="160"/>
      <c r="BJ687" s="160"/>
      <c r="BK687" s="160"/>
      <c r="BL687" s="160"/>
      <c r="BM687" s="160"/>
      <c r="BN687" s="160"/>
    </row>
    <row r="688" spans="27:66"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  <c r="AM688" s="160"/>
      <c r="AN688" s="160"/>
      <c r="AO688" s="160"/>
      <c r="AP688" s="160"/>
      <c r="AQ688" s="160"/>
      <c r="AR688" s="160"/>
      <c r="AS688" s="160"/>
      <c r="AT688" s="160"/>
      <c r="AU688" s="160"/>
      <c r="AV688" s="160"/>
      <c r="AW688" s="160"/>
      <c r="AX688" s="160"/>
      <c r="AY688" s="160"/>
      <c r="AZ688" s="160"/>
      <c r="BA688" s="160"/>
      <c r="BB688" s="160"/>
      <c r="BC688" s="160"/>
      <c r="BD688" s="160"/>
      <c r="BE688" s="160"/>
      <c r="BF688" s="160"/>
      <c r="BG688" s="160"/>
      <c r="BH688" s="160"/>
      <c r="BI688" s="160"/>
      <c r="BJ688" s="160"/>
      <c r="BK688" s="160"/>
      <c r="BL688" s="160"/>
      <c r="BM688" s="160"/>
      <c r="BN688" s="160"/>
    </row>
    <row r="689" spans="27:66"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  <c r="AM689" s="160"/>
      <c r="AN689" s="160"/>
      <c r="AO689" s="160"/>
      <c r="AP689" s="160"/>
      <c r="AQ689" s="160"/>
      <c r="AR689" s="160"/>
      <c r="AS689" s="160"/>
      <c r="AT689" s="160"/>
      <c r="AU689" s="160"/>
      <c r="AV689" s="160"/>
      <c r="AW689" s="160"/>
      <c r="AX689" s="160"/>
      <c r="AY689" s="160"/>
      <c r="AZ689" s="160"/>
      <c r="BA689" s="160"/>
      <c r="BB689" s="160"/>
      <c r="BC689" s="160"/>
      <c r="BD689" s="160"/>
      <c r="BE689" s="160"/>
      <c r="BF689" s="160"/>
      <c r="BG689" s="160"/>
      <c r="BH689" s="160"/>
      <c r="BI689" s="160"/>
      <c r="BJ689" s="160"/>
      <c r="BK689" s="160"/>
      <c r="BL689" s="160"/>
      <c r="BM689" s="160"/>
      <c r="BN689" s="160"/>
    </row>
    <row r="690" spans="27:66"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  <c r="AQ690" s="160"/>
      <c r="AR690" s="160"/>
      <c r="AS690" s="160"/>
      <c r="AT690" s="160"/>
      <c r="AU690" s="160"/>
      <c r="AV690" s="160"/>
      <c r="AW690" s="160"/>
      <c r="AX690" s="160"/>
      <c r="AY690" s="160"/>
      <c r="AZ690" s="160"/>
      <c r="BA690" s="160"/>
      <c r="BB690" s="160"/>
      <c r="BC690" s="160"/>
      <c r="BD690" s="160"/>
      <c r="BE690" s="160"/>
      <c r="BF690" s="160"/>
      <c r="BG690" s="160"/>
      <c r="BH690" s="160"/>
      <c r="BI690" s="160"/>
      <c r="BJ690" s="160"/>
      <c r="BK690" s="160"/>
      <c r="BL690" s="160"/>
      <c r="BM690" s="160"/>
      <c r="BN690" s="160"/>
    </row>
    <row r="691" spans="27:66"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  <c r="AM691" s="160"/>
      <c r="AN691" s="160"/>
      <c r="AO691" s="160"/>
      <c r="AP691" s="160"/>
      <c r="AQ691" s="160"/>
      <c r="AR691" s="160"/>
      <c r="AS691" s="160"/>
      <c r="AT691" s="160"/>
      <c r="AU691" s="160"/>
      <c r="AV691" s="160"/>
      <c r="AW691" s="160"/>
      <c r="AX691" s="160"/>
      <c r="AY691" s="160"/>
      <c r="AZ691" s="160"/>
      <c r="BA691" s="160"/>
      <c r="BB691" s="160"/>
      <c r="BC691" s="160"/>
      <c r="BD691" s="160"/>
      <c r="BE691" s="160"/>
      <c r="BF691" s="160"/>
      <c r="BG691" s="160"/>
      <c r="BH691" s="160"/>
      <c r="BI691" s="160"/>
      <c r="BJ691" s="160"/>
      <c r="BK691" s="160"/>
      <c r="BL691" s="160"/>
      <c r="BM691" s="160"/>
      <c r="BN691" s="160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53"/>
  <sheetViews>
    <sheetView workbookViewId="0">
      <pane xSplit="1" topLeftCell="B1" activePane="topRight" state="frozen"/>
      <selection pane="topRight" activeCell="R19" sqref="R19"/>
    </sheetView>
  </sheetViews>
  <sheetFormatPr defaultRowHeight="14.4"/>
  <cols>
    <col min="1" max="1" width="1.88671875" customWidth="1"/>
    <col min="2" max="2" width="4.6640625" customWidth="1"/>
    <col min="3" max="3" width="31.109375" customWidth="1"/>
    <col min="4" max="4" width="8.5546875" customWidth="1"/>
    <col min="5" max="5" width="8.109375" customWidth="1"/>
    <col min="6" max="6" width="7.88671875" customWidth="1"/>
    <col min="8" max="8" width="8" customWidth="1"/>
    <col min="9" max="9" width="8.109375" customWidth="1"/>
    <col min="10" max="10" width="7.88671875" customWidth="1"/>
    <col min="11" max="11" width="8.44140625" customWidth="1"/>
    <col min="12" max="12" width="8.33203125" customWidth="1"/>
    <col min="13" max="13" width="7.44140625" customWidth="1"/>
    <col min="14" max="14" width="7.88671875" customWidth="1"/>
    <col min="15" max="15" width="8.44140625" customWidth="1"/>
    <col min="16" max="16" width="8.5546875" customWidth="1"/>
    <col min="17" max="17" width="8.109375" customWidth="1"/>
    <col min="23" max="23" width="9.6640625" customWidth="1"/>
    <col min="24" max="24" width="23.5546875" customWidth="1"/>
    <col min="25" max="25" width="7.6640625" customWidth="1"/>
    <col min="26" max="26" width="6.88671875" customWidth="1"/>
    <col min="28" max="28" width="10.6640625" customWidth="1"/>
    <col min="29" max="29" width="6" customWidth="1"/>
    <col min="30" max="30" width="9" customWidth="1"/>
  </cols>
  <sheetData>
    <row r="1" spans="2:29" ht="10.5" customHeight="1"/>
    <row r="2" spans="2:29" ht="15" thickBot="1">
      <c r="B2" t="s">
        <v>219</v>
      </c>
      <c r="D2" t="s">
        <v>37</v>
      </c>
      <c r="K2" t="s">
        <v>202</v>
      </c>
      <c r="O2" s="28"/>
      <c r="P2" s="28"/>
      <c r="Q2" s="160"/>
      <c r="R2" s="24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2:29">
      <c r="B3" s="87"/>
      <c r="C3" s="1203"/>
      <c r="D3" s="26" t="s">
        <v>38</v>
      </c>
      <c r="E3" s="68" t="s">
        <v>475</v>
      </c>
      <c r="F3" s="68"/>
      <c r="G3" s="68"/>
      <c r="H3" s="68"/>
      <c r="I3" s="68"/>
      <c r="J3" s="68"/>
      <c r="K3" s="68"/>
      <c r="L3" s="68"/>
      <c r="M3" s="46"/>
      <c r="N3" s="46"/>
      <c r="O3" s="26" t="s">
        <v>39</v>
      </c>
      <c r="P3" s="26" t="s">
        <v>40</v>
      </c>
      <c r="Q3" s="209"/>
      <c r="R3" s="462"/>
      <c r="S3" s="160"/>
      <c r="T3" s="462"/>
      <c r="U3" s="209"/>
      <c r="V3" s="160"/>
      <c r="W3" s="160"/>
      <c r="X3" s="160"/>
      <c r="Y3" s="160"/>
      <c r="Z3" s="160"/>
      <c r="AA3" s="160"/>
      <c r="AB3" s="160"/>
      <c r="AC3" s="160"/>
    </row>
    <row r="4" spans="2:29">
      <c r="B4" s="60"/>
      <c r="C4" s="1204"/>
      <c r="D4" s="1205" t="s">
        <v>469</v>
      </c>
      <c r="E4" s="408" t="s">
        <v>498</v>
      </c>
      <c r="F4" s="408"/>
      <c r="H4" s="408"/>
      <c r="J4" s="408"/>
      <c r="K4" t="s">
        <v>603</v>
      </c>
      <c r="L4" s="408"/>
      <c r="M4" s="17"/>
      <c r="N4" s="17"/>
      <c r="O4" s="1205" t="s">
        <v>478</v>
      </c>
      <c r="P4" s="70" t="s">
        <v>41</v>
      </c>
      <c r="Q4" s="209"/>
      <c r="R4" s="462"/>
      <c r="S4" s="160"/>
      <c r="T4" s="462"/>
      <c r="U4" s="209"/>
      <c r="V4" s="160"/>
      <c r="W4" s="160"/>
      <c r="X4" s="160"/>
      <c r="Y4" s="160"/>
      <c r="Z4" s="160"/>
      <c r="AA4" s="160"/>
      <c r="AB4" s="160"/>
      <c r="AC4" s="160"/>
    </row>
    <row r="5" spans="2:29" ht="15" thickBot="1">
      <c r="B5" s="60"/>
      <c r="C5" s="1206" t="s">
        <v>42</v>
      </c>
      <c r="D5" s="70" t="s">
        <v>39</v>
      </c>
      <c r="E5" s="72"/>
      <c r="F5" s="72"/>
      <c r="G5" s="72"/>
      <c r="I5" s="72"/>
      <c r="K5" s="61" t="s">
        <v>202</v>
      </c>
      <c r="L5" s="72"/>
      <c r="M5" s="48"/>
      <c r="N5" s="48"/>
      <c r="O5" s="70" t="s">
        <v>44</v>
      </c>
      <c r="P5" s="70" t="s">
        <v>43</v>
      </c>
      <c r="Q5" s="462"/>
      <c r="R5" s="462"/>
      <c r="S5" s="160"/>
      <c r="T5" s="462"/>
      <c r="U5" s="209"/>
      <c r="V5" s="160"/>
      <c r="W5" s="160"/>
      <c r="X5" s="160"/>
      <c r="Y5" s="160"/>
      <c r="Z5" s="160"/>
      <c r="AA5" s="160"/>
      <c r="AB5" s="1773"/>
      <c r="AC5" s="160"/>
    </row>
    <row r="6" spans="2:29">
      <c r="B6" s="60" t="s">
        <v>470</v>
      </c>
      <c r="C6" s="1204"/>
      <c r="D6" s="70" t="s">
        <v>56</v>
      </c>
      <c r="E6" s="1792" t="s">
        <v>45</v>
      </c>
      <c r="F6" s="26" t="s">
        <v>46</v>
      </c>
      <c r="G6" s="26" t="s">
        <v>47</v>
      </c>
      <c r="H6" s="26" t="s">
        <v>48</v>
      </c>
      <c r="I6" s="25" t="s">
        <v>49</v>
      </c>
      <c r="J6" s="26" t="s">
        <v>50</v>
      </c>
      <c r="K6" s="25" t="s">
        <v>51</v>
      </c>
      <c r="L6" s="26" t="s">
        <v>52</v>
      </c>
      <c r="M6" s="25" t="s">
        <v>53</v>
      </c>
      <c r="N6" s="311" t="s">
        <v>54</v>
      </c>
      <c r="O6" s="70" t="s">
        <v>479</v>
      </c>
      <c r="P6" s="70" t="s">
        <v>55</v>
      </c>
      <c r="Q6" s="462"/>
      <c r="R6" s="462"/>
      <c r="S6" s="160"/>
      <c r="T6" s="462"/>
      <c r="U6" s="209"/>
      <c r="V6" s="160"/>
      <c r="W6" s="160"/>
      <c r="X6" s="160"/>
      <c r="Y6" s="160"/>
      <c r="Z6" s="1511"/>
      <c r="AA6" s="160"/>
      <c r="AB6" s="1773"/>
      <c r="AC6" s="160"/>
    </row>
    <row r="7" spans="2:29">
      <c r="B7" s="60"/>
      <c r="C7" s="1206" t="s">
        <v>471</v>
      </c>
      <c r="D7" s="71"/>
      <c r="E7" s="1354" t="s">
        <v>57</v>
      </c>
      <c r="F7" s="70" t="s">
        <v>57</v>
      </c>
      <c r="G7" s="70" t="s">
        <v>57</v>
      </c>
      <c r="H7" s="70" t="s">
        <v>57</v>
      </c>
      <c r="I7" s="1208" t="s">
        <v>57</v>
      </c>
      <c r="J7" s="70" t="s">
        <v>57</v>
      </c>
      <c r="K7" s="1208" t="s">
        <v>57</v>
      </c>
      <c r="L7" s="70" t="s">
        <v>57</v>
      </c>
      <c r="M7" s="1208" t="s">
        <v>57</v>
      </c>
      <c r="N7" s="1353" t="s">
        <v>57</v>
      </c>
      <c r="O7" s="1205" t="s">
        <v>480</v>
      </c>
      <c r="P7" s="70" t="s">
        <v>481</v>
      </c>
      <c r="Q7" s="209"/>
      <c r="R7" s="462"/>
      <c r="S7" s="160"/>
      <c r="T7" s="462"/>
      <c r="U7" s="209"/>
      <c r="V7" s="160"/>
      <c r="W7" s="160"/>
      <c r="X7" s="160"/>
      <c r="Y7" s="160"/>
      <c r="Z7" s="1511"/>
      <c r="AA7" s="160"/>
      <c r="AB7" s="1774"/>
      <c r="AC7" s="160"/>
    </row>
    <row r="8" spans="2:29" ht="15" thickBot="1">
      <c r="B8" s="60"/>
      <c r="C8" s="1207"/>
      <c r="D8" s="29" t="s">
        <v>472</v>
      </c>
      <c r="E8" s="48"/>
      <c r="F8" s="49"/>
      <c r="G8" s="48"/>
      <c r="H8" s="49"/>
      <c r="I8" s="111"/>
      <c r="J8" s="49"/>
      <c r="K8" s="49"/>
      <c r="L8" s="48"/>
      <c r="M8" s="49"/>
      <c r="N8" s="111"/>
      <c r="O8" s="29"/>
      <c r="P8" s="29" t="s">
        <v>482</v>
      </c>
      <c r="Q8" s="171"/>
      <c r="R8" s="462"/>
      <c r="S8" s="209"/>
      <c r="T8" s="462"/>
      <c r="U8" s="209"/>
      <c r="V8" s="160"/>
      <c r="W8" s="1775"/>
      <c r="X8" s="462"/>
      <c r="Y8" s="327"/>
      <c r="Z8" s="1776"/>
      <c r="AA8" s="160"/>
      <c r="AB8" s="1774"/>
      <c r="AC8" s="160"/>
    </row>
    <row r="9" spans="2:29">
      <c r="B9" s="1209">
        <v>1</v>
      </c>
      <c r="C9" s="1035" t="s">
        <v>483</v>
      </c>
      <c r="D9" s="1801">
        <v>30</v>
      </c>
      <c r="E9" s="1793">
        <f>'ЗАВТРАК раскладка 12-18л'!Q10</f>
        <v>30</v>
      </c>
      <c r="F9" s="74">
        <f>'ЗАВТРАК раскладка 12-18л'!Q27</f>
        <v>40</v>
      </c>
      <c r="G9" s="74">
        <f>'ЗАВТРАК раскладка 12-18л'!AD42</f>
        <v>0</v>
      </c>
      <c r="H9" s="74">
        <f>'ЗАВТРАК раскладка 12-18л'!Q62</f>
        <v>40</v>
      </c>
      <c r="I9" s="74">
        <f>'ЗАВТРАК раскладка 12-18л'!Q76</f>
        <v>40</v>
      </c>
      <c r="J9" s="74">
        <f>'ЗАВТРАК раскладка 12-18л'!Q86</f>
        <v>30</v>
      </c>
      <c r="K9" s="74">
        <f>'ЗАВТРАК раскладка 12-18л'!Q99</f>
        <v>30</v>
      </c>
      <c r="L9" s="74">
        <f>'ЗАВТРАК раскладка 12-18л'!Q131</f>
        <v>30</v>
      </c>
      <c r="M9" s="74">
        <f>'ЗАВТРАК раскладка 12-18л'!Q145</f>
        <v>30</v>
      </c>
      <c r="N9" s="1782">
        <f>'ЗАВТРАК раскладка 12-18л'!Q161</f>
        <v>30</v>
      </c>
      <c r="O9" s="1785">
        <v>30</v>
      </c>
      <c r="P9" s="1786">
        <v>100</v>
      </c>
      <c r="Q9" s="462"/>
      <c r="R9" s="160"/>
      <c r="S9" s="463"/>
      <c r="T9" s="160"/>
      <c r="U9" s="160"/>
      <c r="V9" s="160"/>
      <c r="W9" s="1777"/>
      <c r="X9" s="209"/>
      <c r="Y9" s="186"/>
      <c r="Z9" s="1621"/>
      <c r="AA9" s="160"/>
      <c r="AB9" s="1778"/>
      <c r="AC9" s="160"/>
    </row>
    <row r="10" spans="2:29">
      <c r="B10" s="1210">
        <v>2</v>
      </c>
      <c r="C10" s="751" t="s">
        <v>59</v>
      </c>
      <c r="D10" s="1798">
        <v>50</v>
      </c>
      <c r="E10" s="1793">
        <f>'ЗАВТРАК раскладка 12-18л'!Q11</f>
        <v>55</v>
      </c>
      <c r="F10" s="74">
        <f>'ЗАВТРАК раскладка 12-18л'!Q28</f>
        <v>45</v>
      </c>
      <c r="G10" s="74">
        <f>'ЗАВТРАК раскладка 12-18л'!Q48</f>
        <v>30</v>
      </c>
      <c r="H10" s="74">
        <f>'ЗАВТРАК раскладка 12-18л'!Q63</f>
        <v>60</v>
      </c>
      <c r="I10" s="74">
        <f>'ЗАВТРАК раскладка 12-18л'!Q77</f>
        <v>40</v>
      </c>
      <c r="J10" s="74">
        <f>'ЗАВТРАК раскладка 12-18л'!Q87</f>
        <v>50</v>
      </c>
      <c r="K10" s="74">
        <f>'ЗАВТРАК раскладка 12-18л'!Q100</f>
        <v>54</v>
      </c>
      <c r="L10" s="74">
        <f>'ЗАВТРАК раскладка 12-18л'!Q132</f>
        <v>50</v>
      </c>
      <c r="M10" s="74">
        <f>'ЗАВТРАК раскладка 12-18л'!Q146</f>
        <v>66</v>
      </c>
      <c r="N10" s="1782">
        <f>'ЗАВТРАК раскладка 12-18л'!Q162</f>
        <v>50</v>
      </c>
      <c r="O10" s="1418">
        <v>50</v>
      </c>
      <c r="P10" s="1787">
        <v>100</v>
      </c>
      <c r="Q10" s="462"/>
      <c r="R10" s="160"/>
      <c r="S10" s="160"/>
      <c r="T10" s="160"/>
      <c r="U10" s="160"/>
      <c r="V10" s="160"/>
      <c r="W10" s="1777"/>
      <c r="X10" s="209"/>
      <c r="Y10" s="186"/>
      <c r="Z10" s="1621"/>
      <c r="AA10" s="160"/>
      <c r="AB10" s="1778"/>
      <c r="AC10" s="160"/>
    </row>
    <row r="11" spans="2:29">
      <c r="B11" s="1210">
        <v>3</v>
      </c>
      <c r="C11" s="751" t="s">
        <v>60</v>
      </c>
      <c r="D11" s="1798">
        <v>5</v>
      </c>
      <c r="E11" s="1793">
        <f>'ЗАВТРАК раскладка 12-18л'!Q12</f>
        <v>7.94</v>
      </c>
      <c r="F11" s="74">
        <f>'ЗАВТРАК раскладка 12-18л'!Q29</f>
        <v>4.22</v>
      </c>
      <c r="G11" s="74">
        <f>'ЗАВТРАК раскладка 12-18л'!Q49</f>
        <v>13.04</v>
      </c>
      <c r="H11" s="74">
        <f>'ЗАВТРАК раскладка 12-18л'!AD63</f>
        <v>0</v>
      </c>
      <c r="I11" s="74">
        <f>'ЗАВТРАК раскладка 12-18л'!AD82</f>
        <v>0</v>
      </c>
      <c r="J11" s="74">
        <f>'ЗАВТРАК раскладка 12-18л'!AD101</f>
        <v>0</v>
      </c>
      <c r="K11" s="74">
        <f>'ЗАВТРАК раскладка 12-18л'!Q101</f>
        <v>12.100000000000001</v>
      </c>
      <c r="L11" s="74">
        <f>'ЗАВТРАК раскладка 12-18л'!AD139</f>
        <v>0</v>
      </c>
      <c r="M11" s="74">
        <f>'ЗАВТРАК раскладка 12-18л'!Q147</f>
        <v>12.7</v>
      </c>
      <c r="N11" s="1782">
        <f>'ЗАВТРАК раскладка 12-18л'!AD177</f>
        <v>0</v>
      </c>
      <c r="O11" s="1418">
        <v>5</v>
      </c>
      <c r="P11" s="1787">
        <v>100</v>
      </c>
      <c r="Q11" s="462"/>
      <c r="R11" s="160"/>
      <c r="S11" s="160"/>
      <c r="T11" s="160"/>
      <c r="U11" s="160"/>
      <c r="V11" s="160"/>
      <c r="W11" s="1777"/>
      <c r="X11" s="209"/>
      <c r="Y11" s="186"/>
      <c r="Z11" s="1621"/>
      <c r="AA11" s="160"/>
      <c r="AB11" s="1778"/>
      <c r="AC11" s="160"/>
    </row>
    <row r="12" spans="2:29">
      <c r="B12" s="1210">
        <v>4</v>
      </c>
      <c r="C12" s="751" t="s">
        <v>61</v>
      </c>
      <c r="D12" s="1798">
        <v>12.5</v>
      </c>
      <c r="E12" s="1793">
        <f>'ЗАВТРАК раскладка 12-18л'!AD7</f>
        <v>0</v>
      </c>
      <c r="F12" s="74">
        <f>'ЗАВТРАК раскладка 12-18л'!AD26</f>
        <v>0</v>
      </c>
      <c r="G12" s="74">
        <f>'ЗАВТРАК раскладка 12-18л'!AD45</f>
        <v>0</v>
      </c>
      <c r="H12" s="74">
        <f>'ЗАВТРАК раскладка 12-18л'!AD64</f>
        <v>0</v>
      </c>
      <c r="I12" s="74">
        <f>'ЗАВТРАК раскладка 12-18л'!Q78</f>
        <v>35.299999999999997</v>
      </c>
      <c r="J12" s="74">
        <f>'ЗАВТРАК раскладка 12-18л'!Q88</f>
        <v>54.4</v>
      </c>
      <c r="K12" s="74">
        <f>'ЗАВТРАК раскладка 12-18л'!AD121</f>
        <v>0</v>
      </c>
      <c r="L12" s="74">
        <f>'ЗАВТРАК раскладка 12-18л'!AD140</f>
        <v>0</v>
      </c>
      <c r="M12" s="74">
        <f>'ЗАВТРАК раскладка 12-18л'!AD159</f>
        <v>0</v>
      </c>
      <c r="N12" s="1782">
        <f>'ЗАВТРАК раскладка 12-18л'!Q163</f>
        <v>35.299999999999997</v>
      </c>
      <c r="O12" s="1788">
        <v>12.5</v>
      </c>
      <c r="P12" s="1787">
        <v>100</v>
      </c>
      <c r="Q12" s="462"/>
      <c r="R12" s="160"/>
      <c r="S12" s="160"/>
      <c r="T12" s="160"/>
      <c r="U12" s="160"/>
      <c r="V12" s="160"/>
      <c r="W12" s="1777"/>
      <c r="X12" s="209"/>
      <c r="Y12" s="186"/>
      <c r="Z12" s="1621"/>
      <c r="AA12" s="160"/>
      <c r="AB12" s="1778"/>
      <c r="AC12" s="160"/>
    </row>
    <row r="13" spans="2:29">
      <c r="B13" s="1210">
        <v>5</v>
      </c>
      <c r="C13" s="751" t="s">
        <v>62</v>
      </c>
      <c r="D13" s="1798">
        <v>5</v>
      </c>
      <c r="E13" s="1793">
        <f>'ЗАВТРАК раскладка 12-18л'!Q13</f>
        <v>50</v>
      </c>
      <c r="F13" s="74">
        <f>'ЗАВТРАК раскладка 12-18л'!AD27</f>
        <v>0</v>
      </c>
      <c r="G13" s="74">
        <f>'ЗАВТРАК раскладка 12-18л'!AD46</f>
        <v>0</v>
      </c>
      <c r="H13" s="74">
        <f>'ЗАВТРАК раскладка 12-18л'!AD65</f>
        <v>0</v>
      </c>
      <c r="I13" s="74">
        <f>'ЗАВТРАК раскладка 12-18л'!AD84</f>
        <v>0</v>
      </c>
      <c r="J13" s="74">
        <f>'ЗАВТРАК раскладка 12-18л'!AD103</f>
        <v>0</v>
      </c>
      <c r="K13" s="74">
        <f>'ЗАВТРАК раскладка 12-18л'!AD122</f>
        <v>0</v>
      </c>
      <c r="L13" s="74">
        <f>'ЗАВТРАК раскладка 12-18л'!AD141</f>
        <v>0</v>
      </c>
      <c r="M13" s="74">
        <f>'ЗАВТРАК раскладка 12-18л'!AD160</f>
        <v>0</v>
      </c>
      <c r="N13" s="1782">
        <f>'ЗАВТРАК раскладка 12-18л'!AD179</f>
        <v>0</v>
      </c>
      <c r="O13" s="1418">
        <v>5</v>
      </c>
      <c r="P13" s="1787">
        <v>100</v>
      </c>
      <c r="Q13" s="462"/>
      <c r="R13" s="160"/>
      <c r="S13" s="160"/>
      <c r="T13" s="160"/>
      <c r="U13" s="160"/>
      <c r="V13" s="160"/>
      <c r="W13" s="1777"/>
      <c r="X13" s="209"/>
      <c r="Y13" s="186"/>
      <c r="Z13" s="1621"/>
      <c r="AA13" s="160"/>
      <c r="AB13" s="1778"/>
      <c r="AC13" s="160"/>
    </row>
    <row r="14" spans="2:29">
      <c r="B14" s="1210">
        <v>6</v>
      </c>
      <c r="C14" s="751" t="s">
        <v>63</v>
      </c>
      <c r="D14" s="1798">
        <v>46.75</v>
      </c>
      <c r="E14" s="1793">
        <f>'ЗАВТРАК раскладка 12-18л'!AD9</f>
        <v>0</v>
      </c>
      <c r="F14" s="74">
        <f>'ЗАВТРАК раскладка 12-18л'!Q30</f>
        <v>96.8</v>
      </c>
      <c r="G14" s="74">
        <f>'ЗАВТРАК раскладка 12-18л'!AD47</f>
        <v>0</v>
      </c>
      <c r="H14" s="74">
        <f>'ЗАВТРАК раскладка 12-18л'!Q64</f>
        <v>116</v>
      </c>
      <c r="I14" s="74">
        <f>'ЗАВТРАК раскладка 12-18л'!AD85</f>
        <v>0</v>
      </c>
      <c r="J14" s="74">
        <f>'ЗАВТРАК раскладка 12-18л'!AD104</f>
        <v>0</v>
      </c>
      <c r="K14" s="74">
        <f>'ЗАВТРАК раскладка 12-18л'!Q102</f>
        <v>96.8</v>
      </c>
      <c r="L14" s="74">
        <f>'ЗАВТРАК раскладка 12-18л'!AD142</f>
        <v>0</v>
      </c>
      <c r="M14" s="74">
        <f>'ЗАВТРАК раскладка 12-18л'!Q148</f>
        <v>157.9</v>
      </c>
      <c r="N14" s="1782">
        <f>'ЗАВТРАК раскладка 12-18л'!AD180</f>
        <v>0</v>
      </c>
      <c r="O14" s="1418">
        <v>46.75</v>
      </c>
      <c r="P14" s="1787">
        <v>100</v>
      </c>
      <c r="Q14" s="462"/>
      <c r="R14" s="160"/>
      <c r="S14" s="160"/>
      <c r="T14" s="160"/>
      <c r="U14" s="160"/>
      <c r="V14" s="160"/>
      <c r="W14" s="1777"/>
      <c r="X14" s="209"/>
      <c r="Y14" s="186"/>
      <c r="Z14" s="1621"/>
      <c r="AA14" s="160"/>
      <c r="AB14" s="1778"/>
      <c r="AC14" s="160"/>
    </row>
    <row r="15" spans="2:29">
      <c r="B15" s="1210">
        <v>7</v>
      </c>
      <c r="C15" s="751" t="s">
        <v>484</v>
      </c>
      <c r="D15" s="1798">
        <v>80</v>
      </c>
      <c r="E15" s="1793">
        <f>'ЗАВТРАК раскладка 12-18л'!Q14</f>
        <v>162.59</v>
      </c>
      <c r="F15" s="74">
        <f>'ЗАВТРАК раскладка 12-18л'!Q31</f>
        <v>216.55</v>
      </c>
      <c r="G15" s="74">
        <f>'ЗАВТРАК раскладка 12-18л'!AD48</f>
        <v>0</v>
      </c>
      <c r="H15" s="74">
        <f>'ЗАВТРАК раскладка 12-18л'!Q65</f>
        <v>121.075</v>
      </c>
      <c r="I15" s="74">
        <f>'ЗАВТРАК раскладка 12-18л'!AD86</f>
        <v>0</v>
      </c>
      <c r="J15" s="74">
        <f>'ЗАВТРАК раскладка 12-18л'!Q89</f>
        <v>133.6</v>
      </c>
      <c r="K15" s="74">
        <f>'ЗАВТРАК раскладка 12-18л'!Q103</f>
        <v>224.64000000000001</v>
      </c>
      <c r="L15" s="74">
        <f>'ЗАВТРАК раскладка 12-18л'!Q133</f>
        <v>64</v>
      </c>
      <c r="M15" s="74">
        <f>'ЗАВТРАК раскладка 12-18л'!Q149</f>
        <v>141.4</v>
      </c>
      <c r="N15" s="1782">
        <f>'ЗАВТРАК раскладка 12-18л'!AD181</f>
        <v>0</v>
      </c>
      <c r="O15" s="1789">
        <v>82.39</v>
      </c>
      <c r="P15" s="1787">
        <v>103</v>
      </c>
      <c r="Q15" s="462"/>
      <c r="R15" s="160"/>
      <c r="S15" s="160"/>
      <c r="T15" s="160"/>
      <c r="U15" s="160"/>
      <c r="V15" s="160"/>
      <c r="W15" s="1777"/>
      <c r="X15" s="209"/>
      <c r="Y15" s="186"/>
      <c r="Z15" s="1621"/>
      <c r="AA15" s="160"/>
      <c r="AB15" s="1779"/>
      <c r="AC15" s="160"/>
    </row>
    <row r="16" spans="2:29">
      <c r="B16" s="1210">
        <v>8</v>
      </c>
      <c r="C16" s="751" t="s">
        <v>485</v>
      </c>
      <c r="D16" s="1798">
        <v>46.25</v>
      </c>
      <c r="E16" s="1793">
        <f>'ЗАВТРАК раскладка 12-18л'!AD11</f>
        <v>0</v>
      </c>
      <c r="F16" s="74">
        <f>'ЗАВТРАК раскладка 12-18л'!AD30</f>
        <v>0</v>
      </c>
      <c r="G16" s="74">
        <f>'ЗАВТРАК раскладка 12-18л'!Q50</f>
        <v>135</v>
      </c>
      <c r="H16" s="74">
        <f>'ЗАВТРАК раскладка 12-18л'!AD68</f>
        <v>0</v>
      </c>
      <c r="I16" s="74">
        <f>'ЗАВТРАК раскладка 12-18л'!Q79</f>
        <v>105</v>
      </c>
      <c r="J16" s="74">
        <f>'ЗАВТРАК раскладка 12-18л'!Q90</f>
        <v>5</v>
      </c>
      <c r="K16" s="74">
        <f>'ЗАВТРАК раскладка 12-18л'!AD125</f>
        <v>0</v>
      </c>
      <c r="L16" s="74">
        <f>'ЗАВТРАК раскладка 12-18л'!Q134</f>
        <v>105</v>
      </c>
      <c r="M16" s="74">
        <f>'ЗАВТРАК раскладка 12-18л'!Q150</f>
        <v>2.5</v>
      </c>
      <c r="N16" s="1782">
        <f>'ЗАВТРАК раскладка 12-18л'!Q164</f>
        <v>110</v>
      </c>
      <c r="O16" s="1418">
        <v>46.25</v>
      </c>
      <c r="P16" s="1787">
        <v>100</v>
      </c>
      <c r="Q16" s="462"/>
      <c r="R16" s="160"/>
      <c r="S16" s="160"/>
      <c r="T16" s="160"/>
      <c r="U16" s="160"/>
      <c r="V16" s="160"/>
      <c r="W16" s="1777"/>
      <c r="X16" s="209"/>
      <c r="Y16" s="186"/>
      <c r="Z16" s="1621"/>
      <c r="AA16" s="160"/>
      <c r="AB16" s="1778"/>
      <c r="AC16" s="160"/>
    </row>
    <row r="17" spans="2:29">
      <c r="B17" s="1210">
        <v>9</v>
      </c>
      <c r="C17" s="751" t="s">
        <v>158</v>
      </c>
      <c r="D17" s="1798">
        <v>5</v>
      </c>
      <c r="E17" s="1793">
        <f>'ЗАВТРАК раскладка 12-18л'!Q15</f>
        <v>20</v>
      </c>
      <c r="F17" s="74">
        <f>'ЗАВТРАК раскладка 12-18л'!AD31</f>
        <v>0</v>
      </c>
      <c r="G17" s="74">
        <f>'ЗАВТРАК раскладка 12-18л'!AD50</f>
        <v>0</v>
      </c>
      <c r="H17" s="74">
        <f>'ЗАВТРАК раскладка 12-18л'!Q66</f>
        <v>20</v>
      </c>
      <c r="I17" s="74">
        <f>'ЗАВТРАК раскладка 12-18л'!AD88</f>
        <v>0</v>
      </c>
      <c r="J17" s="74">
        <f>'ЗАВТРАК раскладка 12-18л'!AD107</f>
        <v>0</v>
      </c>
      <c r="K17" s="74">
        <f>'ЗАВТРАК раскладка 12-18л'!AD126</f>
        <v>0</v>
      </c>
      <c r="L17" s="74">
        <f>'ЗАВТРАК раскладка 12-18л'!AD145</f>
        <v>0</v>
      </c>
      <c r="M17" s="74">
        <f>'ЗАВТРАК раскладка 12-18л'!Q151</f>
        <v>10</v>
      </c>
      <c r="N17" s="1782">
        <f>'ЗАВТРАК раскладка 12-18л'!AD183</f>
        <v>0</v>
      </c>
      <c r="O17" s="1418">
        <v>5</v>
      </c>
      <c r="P17" s="1787">
        <v>100</v>
      </c>
      <c r="Q17" s="462"/>
      <c r="R17" s="160"/>
      <c r="S17" s="160"/>
      <c r="T17" s="160"/>
      <c r="U17" s="160"/>
      <c r="V17" s="160"/>
      <c r="W17" s="1777"/>
      <c r="X17" s="209"/>
      <c r="Y17" s="186"/>
      <c r="Z17" s="1621"/>
      <c r="AA17" s="160"/>
      <c r="AB17" s="1778"/>
      <c r="AC17" s="160"/>
    </row>
    <row r="18" spans="2:29">
      <c r="B18" s="1210">
        <v>10</v>
      </c>
      <c r="C18" s="751" t="s">
        <v>486</v>
      </c>
      <c r="D18" s="1798">
        <v>50</v>
      </c>
      <c r="E18" s="1793">
        <f>'ЗАВТРАК раскладка 12-18л'!AD13</f>
        <v>0</v>
      </c>
      <c r="F18" s="74">
        <f>'ЗАВТРАК раскладка 12-18л'!Q32</f>
        <v>200</v>
      </c>
      <c r="G18" s="74">
        <f>'ЗАВТРАК раскладка 12-18л'!AD51</f>
        <v>0</v>
      </c>
      <c r="H18" s="74">
        <f>'ЗАВТРАК раскладка 12-18л'!AD70</f>
        <v>0</v>
      </c>
      <c r="I18" s="74">
        <f>'ЗАВТРАК раскладка 12-18л'!AD89</f>
        <v>0</v>
      </c>
      <c r="J18" s="74">
        <f>'ЗАВТРАК раскладка 12-18л'!AD108</f>
        <v>0</v>
      </c>
      <c r="K18" s="74">
        <f>'ЗАВТРАК раскладка 12-18л'!Q104</f>
        <v>200</v>
      </c>
      <c r="L18" s="74">
        <f>'ЗАВТРАК раскладка 12-18л'!AD146</f>
        <v>0</v>
      </c>
      <c r="M18" s="74">
        <f>'ЗАВТРАК раскладка 12-18л'!Q152</f>
        <v>100</v>
      </c>
      <c r="N18" s="1782">
        <f>'ЗАВТРАК раскладка 12-18л'!AD184</f>
        <v>0</v>
      </c>
      <c r="O18" s="1418">
        <v>50</v>
      </c>
      <c r="P18" s="1787">
        <v>100</v>
      </c>
      <c r="Q18" s="462"/>
      <c r="R18" s="160"/>
      <c r="S18" s="160"/>
      <c r="T18" s="160"/>
      <c r="U18" s="160"/>
      <c r="V18" s="160"/>
      <c r="W18" s="1777"/>
      <c r="X18" s="209"/>
      <c r="Y18" s="186"/>
      <c r="Z18" s="1621"/>
      <c r="AA18" s="160"/>
      <c r="AB18" s="1778"/>
      <c r="AC18" s="160"/>
    </row>
    <row r="19" spans="2:29">
      <c r="B19" s="1210">
        <v>11</v>
      </c>
      <c r="C19" s="751" t="s">
        <v>196</v>
      </c>
      <c r="D19" s="1798">
        <v>19.5</v>
      </c>
      <c r="E19" s="1793">
        <f>'ЗАВТРАК раскладка 12-18л'!AD14</f>
        <v>0</v>
      </c>
      <c r="F19" s="74">
        <f>'ЗАВТРАК раскладка 12-18л'!AD33</f>
        <v>0</v>
      </c>
      <c r="G19" s="74">
        <f>'ЗАВТРАК раскладка 12-18л'!AD52</f>
        <v>0</v>
      </c>
      <c r="H19" s="74">
        <f>'ЗАВТРАК раскладка 12-18л'!Q67</f>
        <v>86.1</v>
      </c>
      <c r="I19" s="74">
        <f>'ЗАВТРАК раскладка 12-18л'!AD90</f>
        <v>0</v>
      </c>
      <c r="J19" s="74">
        <f>'ЗАВТРАК раскладка 12-18л'!Q91</f>
        <v>94.8</v>
      </c>
      <c r="K19" s="74">
        <f>'ЗАВТРАК раскладка 12-18л'!AD128</f>
        <v>0</v>
      </c>
      <c r="L19" s="74">
        <f>'ЗАВТРАК раскладка 12-18л'!AD147</f>
        <v>0</v>
      </c>
      <c r="M19" s="74">
        <f>'ЗАВТРАК раскладка 12-18л'!Q153</f>
        <v>14.1</v>
      </c>
      <c r="N19" s="1782">
        <f>'ЗАВТРАК раскладка 12-18л'!AD185</f>
        <v>0</v>
      </c>
      <c r="O19" s="1418">
        <v>19.5</v>
      </c>
      <c r="P19" s="1787">
        <v>100</v>
      </c>
      <c r="Q19" s="462"/>
      <c r="R19" s="160"/>
      <c r="S19" s="160"/>
      <c r="T19" s="160"/>
      <c r="U19" s="160"/>
      <c r="V19" s="160"/>
      <c r="W19" s="1777"/>
      <c r="X19" s="209"/>
      <c r="Y19" s="186"/>
      <c r="Z19" s="1621"/>
      <c r="AA19" s="160"/>
      <c r="AB19" s="1778"/>
      <c r="AC19" s="160"/>
    </row>
    <row r="20" spans="2:29">
      <c r="B20" s="1210">
        <v>12</v>
      </c>
      <c r="C20" s="751" t="s">
        <v>197</v>
      </c>
      <c r="D20" s="1798">
        <v>13.25</v>
      </c>
      <c r="E20" s="1793">
        <f>'ЗАВТРАК раскладка 12-18л'!AD15</f>
        <v>0</v>
      </c>
      <c r="F20" s="74">
        <f>'ЗАВТРАК раскладка 12-18л'!AD34</f>
        <v>0</v>
      </c>
      <c r="G20" s="74">
        <f>'ЗАВТРАК раскладка 12-18л'!AD53</f>
        <v>0</v>
      </c>
      <c r="H20" s="74">
        <f>'ЗАВТРАК раскладка 12-18л'!AD72</f>
        <v>0</v>
      </c>
      <c r="I20" s="74">
        <f>'ЗАВТРАК раскладка 12-18л'!AD91</f>
        <v>0</v>
      </c>
      <c r="J20" s="74">
        <f>'ЗАВТРАК раскладка 12-18л'!AD110</f>
        <v>0</v>
      </c>
      <c r="K20" s="74">
        <f>'ЗАВТРАК раскладка 12-18л'!AD129</f>
        <v>0</v>
      </c>
      <c r="L20" s="74">
        <f>'ЗАВТРАК раскладка 12-18л'!Q135</f>
        <v>66.599999999999994</v>
      </c>
      <c r="M20" s="74">
        <f>'ЗАВТРАК раскладка 12-18л'!Q154</f>
        <v>65.900000000000006</v>
      </c>
      <c r="N20" s="1782">
        <f>'ЗАВТРАК раскладка 12-18л'!AD186</f>
        <v>0</v>
      </c>
      <c r="O20" s="1418">
        <v>13.25</v>
      </c>
      <c r="P20" s="1787">
        <v>100</v>
      </c>
      <c r="Q20" s="462"/>
      <c r="R20" s="160"/>
      <c r="S20" s="160"/>
      <c r="T20" s="160"/>
      <c r="U20" s="160"/>
      <c r="V20" s="160"/>
      <c r="W20" s="1777"/>
      <c r="X20" s="209"/>
      <c r="Y20" s="186"/>
      <c r="Z20" s="1621"/>
      <c r="AA20" s="160"/>
      <c r="AB20" s="1778"/>
      <c r="AC20" s="160"/>
    </row>
    <row r="21" spans="2:29" ht="12.75" customHeight="1">
      <c r="B21" s="1210">
        <v>13</v>
      </c>
      <c r="C21" s="751" t="s">
        <v>65</v>
      </c>
      <c r="D21" s="1798">
        <v>19.25</v>
      </c>
      <c r="E21" s="1793">
        <f>'ЗАВТРАК раскладка 12-18л'!AD16</f>
        <v>0</v>
      </c>
      <c r="F21" s="74">
        <f>'ЗАВТРАК раскладка 12-18л'!Q33</f>
        <v>94.6</v>
      </c>
      <c r="G21" s="74">
        <f>'ЗАВТРАК раскладка 12-18л'!AD54</f>
        <v>0</v>
      </c>
      <c r="H21" s="74">
        <f>'ЗАВТРАК раскладка 12-18л'!AD73</f>
        <v>0</v>
      </c>
      <c r="I21" s="74">
        <f>'ЗАВТРАК раскладка 12-18л'!AD92</f>
        <v>0</v>
      </c>
      <c r="J21" s="74">
        <f>'ЗАВТРАК раскладка 12-18л'!AD111</f>
        <v>0</v>
      </c>
      <c r="K21" s="74">
        <f>'ЗАВТРАК раскладка 12-18л'!Q105</f>
        <v>97.9</v>
      </c>
      <c r="L21" s="74">
        <f>'ЗАВТРАК раскладка 12-18л'!AD149</f>
        <v>0</v>
      </c>
      <c r="M21" s="74">
        <f>'ЗАВТРАК раскладка 12-18л'!AD168</f>
        <v>0</v>
      </c>
      <c r="N21" s="1782">
        <f>'ЗАВТРАК раскладка 12-18л'!AD187</f>
        <v>0</v>
      </c>
      <c r="O21" s="1418">
        <v>19.25</v>
      </c>
      <c r="P21" s="1787">
        <v>100</v>
      </c>
      <c r="Q21" s="462"/>
      <c r="R21" s="160"/>
      <c r="S21" s="160"/>
      <c r="T21" s="160"/>
      <c r="U21" s="160"/>
      <c r="V21" s="160"/>
      <c r="W21" s="1777"/>
      <c r="X21" s="209"/>
      <c r="Y21" s="186"/>
      <c r="Z21" s="1621"/>
      <c r="AA21" s="160"/>
      <c r="AB21" s="1778"/>
      <c r="AC21" s="160"/>
    </row>
    <row r="22" spans="2:29" ht="13.5" customHeight="1">
      <c r="B22" s="1210">
        <v>14</v>
      </c>
      <c r="C22" s="751" t="s">
        <v>198</v>
      </c>
      <c r="D22" s="1798">
        <v>10</v>
      </c>
      <c r="E22" s="1793">
        <f>'ЗАВТРАК раскладка 12-18л'!Q16</f>
        <v>100</v>
      </c>
      <c r="F22" s="74">
        <f>'ЗАВТРАК раскладка 12-18л'!AD36</f>
        <v>0</v>
      </c>
      <c r="G22" s="74">
        <f>'ЗАВТРАК раскладка 12-18л'!AD55</f>
        <v>0</v>
      </c>
      <c r="H22" s="74">
        <f>'ЗАВТРАК раскладка 12-18л'!AD74</f>
        <v>0</v>
      </c>
      <c r="I22" s="74">
        <f>'ЗАВТРАК раскладка 12-18л'!AD93</f>
        <v>0</v>
      </c>
      <c r="J22" s="74">
        <f>'ЗАВТРАК раскладка 12-18л'!AD112</f>
        <v>0</v>
      </c>
      <c r="K22" s="74">
        <f>'ЗАВТРАК раскладка 12-18л'!AD131</f>
        <v>0</v>
      </c>
      <c r="L22" s="74">
        <f>'ЗАВТРАК раскладка 12-18л'!AD150</f>
        <v>0</v>
      </c>
      <c r="M22" s="74">
        <f>'ЗАВТРАК раскладка 12-18л'!AD169</f>
        <v>0</v>
      </c>
      <c r="N22" s="1782">
        <f>'ЗАВТРАК раскладка 12-18л'!AD188</f>
        <v>0</v>
      </c>
      <c r="O22" s="1418">
        <v>10</v>
      </c>
      <c r="P22" s="1787">
        <v>100</v>
      </c>
      <c r="Q22" s="462"/>
      <c r="R22" s="160"/>
      <c r="S22" s="160"/>
      <c r="T22" s="160"/>
      <c r="U22" s="160"/>
      <c r="V22" s="160"/>
      <c r="W22" s="1777"/>
      <c r="X22" s="209"/>
      <c r="Y22" s="186"/>
      <c r="Z22" s="1621"/>
      <c r="AA22" s="160"/>
      <c r="AB22" s="1778"/>
      <c r="AC22" s="160"/>
    </row>
    <row r="23" spans="2:29" ht="14.25" customHeight="1">
      <c r="B23" s="1210">
        <v>15</v>
      </c>
      <c r="C23" s="751" t="s">
        <v>487</v>
      </c>
      <c r="D23" s="1798">
        <v>87.5</v>
      </c>
      <c r="E23" s="1793">
        <f>'ЗАВТРАК раскладка 12-18л'!AD18</f>
        <v>0</v>
      </c>
      <c r="F23" s="74">
        <f>'ЗАВТРАК раскладка 12-18л'!Q34</f>
        <v>25.3</v>
      </c>
      <c r="G23" s="74">
        <f>'ЗАВТРАК раскладка 12-18л'!Q51</f>
        <v>37</v>
      </c>
      <c r="H23" s="74">
        <f>'ЗАВТРАК раскладка 12-18л'!AD75</f>
        <v>0</v>
      </c>
      <c r="I23" s="74">
        <f>'ЗАВТРАК раскладка 12-18л'!Q80</f>
        <v>186.87</v>
      </c>
      <c r="J23" s="74">
        <f>'ЗАВТРАК раскладка 12-18л'!AD113</f>
        <v>0</v>
      </c>
      <c r="K23" s="74">
        <f>'ЗАВТРАК раскладка 12-18л'!U99</f>
        <v>20.399999999999999</v>
      </c>
      <c r="L23" s="74">
        <f>'ЗАВТРАК раскладка 12-18л'!Q136</f>
        <v>228.2</v>
      </c>
      <c r="M23" s="74">
        <f>'ЗАВТРАК раскладка 12-18л'!U145</f>
        <v>7.23</v>
      </c>
      <c r="N23" s="1782">
        <f>'ЗАВТРАК раскладка 12-18л'!Q165</f>
        <v>370</v>
      </c>
      <c r="O23" s="1418">
        <v>87.5</v>
      </c>
      <c r="P23" s="1787">
        <v>100</v>
      </c>
      <c r="Q23" s="462"/>
      <c r="R23" s="160"/>
      <c r="S23" s="160"/>
      <c r="T23" s="160"/>
      <c r="U23" s="160"/>
      <c r="V23" s="160"/>
      <c r="W23" s="1777"/>
      <c r="X23" s="209"/>
      <c r="Y23" s="186"/>
      <c r="Z23" s="1621"/>
      <c r="AA23" s="160"/>
      <c r="AB23" s="1778"/>
      <c r="AC23" s="160"/>
    </row>
    <row r="24" spans="2:29" ht="15" customHeight="1">
      <c r="B24" s="1210">
        <v>16</v>
      </c>
      <c r="C24" s="751" t="s">
        <v>488</v>
      </c>
      <c r="D24" s="1798">
        <v>15</v>
      </c>
      <c r="E24" s="1794">
        <f>'ЗАВТРАК раскладка 12-18л'!AF5</f>
        <v>0</v>
      </c>
      <c r="F24" s="163">
        <f>'ЗАВТРАК раскладка 12-18л'!AF24</f>
        <v>0</v>
      </c>
      <c r="G24" s="267">
        <f>'ЗАВТРАК раскладка 12-18л'!Q53</f>
        <v>150</v>
      </c>
      <c r="H24" s="162">
        <f>'ЗАВТРАК раскладка 12-18л'!AF62</f>
        <v>0</v>
      </c>
      <c r="I24" s="266">
        <f>'ЗАВТРАК раскладка 12-18л'!AF81</f>
        <v>0</v>
      </c>
      <c r="J24" s="162">
        <f>'ЗАВТРАК раскладка 12-18л'!AF100</f>
        <v>0</v>
      </c>
      <c r="K24" s="266">
        <f>'ЗАВТРАК раскладка 12-18л'!AF119</f>
        <v>0</v>
      </c>
      <c r="L24" s="163">
        <f>'ЗАВТРАК раскладка 12-18л'!AF138</f>
        <v>0</v>
      </c>
      <c r="M24" s="163">
        <f>'ЗАВТРАК раскладка 12-18л'!AF157</f>
        <v>0</v>
      </c>
      <c r="N24" s="1782">
        <f>'ЗАВТРАК раскладка 12-18л'!AF176</f>
        <v>0</v>
      </c>
      <c r="O24" s="1418">
        <v>15</v>
      </c>
      <c r="P24" s="1787">
        <v>100</v>
      </c>
      <c r="Q24" s="462"/>
      <c r="R24" s="160"/>
      <c r="S24" s="160"/>
      <c r="T24" s="160"/>
      <c r="U24" s="160"/>
      <c r="V24" s="160"/>
      <c r="W24" s="1777"/>
      <c r="X24" s="209"/>
      <c r="Y24" s="186"/>
      <c r="Z24" s="1621"/>
      <c r="AA24" s="160"/>
      <c r="AB24" s="1778"/>
      <c r="AC24" s="160"/>
    </row>
    <row r="25" spans="2:29">
      <c r="B25" s="1210">
        <v>17</v>
      </c>
      <c r="C25" s="751" t="s">
        <v>66</v>
      </c>
      <c r="D25" s="1798">
        <v>3.75</v>
      </c>
      <c r="E25" s="1794">
        <f>'ЗАВТРАК раскладка 12-18л'!AF6</f>
        <v>0</v>
      </c>
      <c r="F25" s="163">
        <f>'ЗАВТРАК раскладка 12-18л'!AF25</f>
        <v>0</v>
      </c>
      <c r="G25" s="267">
        <f>'ЗАВТРАК раскладка 12-18л'!AF44</f>
        <v>0</v>
      </c>
      <c r="H25" s="162">
        <f>'ЗАВТРАК раскладка 12-18л'!AF63</f>
        <v>0</v>
      </c>
      <c r="I25" s="266">
        <f>'ЗАВТРАК раскладка 12-18л'!AF82</f>
        <v>0</v>
      </c>
      <c r="J25" s="162">
        <f>'ЗАВТРАК раскладка 12-18л'!AF101</f>
        <v>0</v>
      </c>
      <c r="K25" s="266">
        <f>'ЗАВТРАК раскладка 12-18л'!AF120</f>
        <v>0</v>
      </c>
      <c r="L25" s="163">
        <f>'ЗАВТРАК раскладка 12-18л'!U131</f>
        <v>17.5</v>
      </c>
      <c r="M25" s="163">
        <f>'ЗАВТРАК раскладка 12-18л'!AF158</f>
        <v>0</v>
      </c>
      <c r="N25" s="1782">
        <f>'ЗАВТРАК раскладка 12-18л'!U161</f>
        <v>20</v>
      </c>
      <c r="O25" s="1418">
        <v>3.75</v>
      </c>
      <c r="P25" s="1787">
        <v>100</v>
      </c>
      <c r="Q25" s="462"/>
      <c r="R25" s="160"/>
      <c r="S25" s="160"/>
      <c r="T25" s="160"/>
      <c r="U25" s="160"/>
      <c r="V25" s="160"/>
      <c r="W25" s="1777"/>
      <c r="X25" s="209"/>
      <c r="Y25" s="186"/>
      <c r="Z25" s="1621"/>
      <c r="AA25" s="160"/>
      <c r="AB25" s="1778"/>
      <c r="AC25" s="160"/>
    </row>
    <row r="26" spans="2:29">
      <c r="B26" s="1210">
        <v>18</v>
      </c>
      <c r="C26" s="751" t="s">
        <v>489</v>
      </c>
      <c r="D26" s="1798">
        <v>2.5</v>
      </c>
      <c r="E26" s="1794">
        <f>'ЗАВТРАК раскладка 12-18л'!Q17</f>
        <v>3.48</v>
      </c>
      <c r="F26" s="163">
        <f>'ЗАВТРАК раскладка 12-18л'!Q35</f>
        <v>4.9000000000000004</v>
      </c>
      <c r="G26" s="267">
        <f>'ЗАВТРАК раскладка 12-18л'!U48</f>
        <v>6.52</v>
      </c>
      <c r="H26" s="162">
        <f>'ЗАВТРАК раскладка 12-18л'!AF64</f>
        <v>0</v>
      </c>
      <c r="I26" s="266">
        <f>'ЗАВТРАК раскладка 12-18л'!AF83</f>
        <v>0</v>
      </c>
      <c r="J26" s="162">
        <f>'ЗАВТРАК раскладка 12-18л'!AF102</f>
        <v>0</v>
      </c>
      <c r="K26" s="266">
        <f>'ЗАВТРАК раскладка 12-18л'!U100</f>
        <v>1.35</v>
      </c>
      <c r="L26" s="163">
        <f>'ЗАВТРАК раскладка 12-18л'!AF140</f>
        <v>0</v>
      </c>
      <c r="M26" s="163">
        <f>'ЗАВТРАК раскладка 12-18л'!U146</f>
        <v>8.75</v>
      </c>
      <c r="N26" s="1782">
        <f>'ЗАВТРАК раскладка 12-18л'!AF178</f>
        <v>0</v>
      </c>
      <c r="O26" s="1418">
        <v>2.5</v>
      </c>
      <c r="P26" s="1787">
        <v>100</v>
      </c>
      <c r="Q26" s="462"/>
      <c r="R26" s="160"/>
      <c r="S26" s="160"/>
      <c r="T26" s="160"/>
      <c r="U26" s="160"/>
      <c r="V26" s="160"/>
      <c r="W26" s="1777"/>
      <c r="X26" s="209"/>
      <c r="Y26" s="186"/>
      <c r="Z26" s="1621"/>
      <c r="AA26" s="160"/>
      <c r="AB26" s="1778"/>
      <c r="AC26" s="160"/>
    </row>
    <row r="27" spans="2:29">
      <c r="B27" s="1210">
        <v>19</v>
      </c>
      <c r="C27" s="751" t="s">
        <v>67</v>
      </c>
      <c r="D27" s="1798">
        <v>8.75</v>
      </c>
      <c r="E27" s="1794">
        <f>'ЗАВТРАК раскладка 12-18л'!U10</f>
        <v>7.49</v>
      </c>
      <c r="F27" s="328">
        <f>'ЗАВТРАК раскладка 12-18л'!U27</f>
        <v>3.6999999999999997</v>
      </c>
      <c r="G27" s="330">
        <f>'ЗАВТРАК раскладка 12-18л'!U49</f>
        <v>16.52</v>
      </c>
      <c r="H27" s="162">
        <f>'ЗАВТРАК раскладка 12-18л'!U62</f>
        <v>4.5999999999999996</v>
      </c>
      <c r="I27" s="266">
        <f>'ЗАВТРАК раскладка 12-18л'!U76</f>
        <v>12.3</v>
      </c>
      <c r="J27" s="162">
        <f>'ЗАВТРАК раскладка 12-18л'!AF103</f>
        <v>0</v>
      </c>
      <c r="K27" s="266">
        <f>'ЗАВТРАК раскладка 12-18л'!U101</f>
        <v>5.59</v>
      </c>
      <c r="L27" s="328">
        <f>'ЗАВТРАК раскладка 12-18л'!U132</f>
        <v>5</v>
      </c>
      <c r="M27" s="163">
        <f>'ЗАВТРАК раскладка 12-18л'!U147</f>
        <v>10</v>
      </c>
      <c r="N27" s="1782">
        <f>'ЗАВТРАК раскладка 12-18л'!U162</f>
        <v>22.3</v>
      </c>
      <c r="O27" s="1418">
        <v>8.75</v>
      </c>
      <c r="P27" s="1787">
        <v>100</v>
      </c>
      <c r="Q27" s="462"/>
      <c r="R27" s="160"/>
      <c r="S27" s="160"/>
      <c r="T27" s="160"/>
      <c r="U27" s="160"/>
      <c r="V27" s="160"/>
      <c r="W27" s="1777"/>
      <c r="X27" s="209"/>
      <c r="Y27" s="186"/>
      <c r="Z27" s="1621"/>
      <c r="AA27" s="160"/>
      <c r="AB27" s="1778"/>
      <c r="AC27" s="160"/>
    </row>
    <row r="28" spans="2:29">
      <c r="B28" s="1210">
        <v>20</v>
      </c>
      <c r="C28" s="751" t="s">
        <v>68</v>
      </c>
      <c r="D28" s="1798">
        <v>4.5</v>
      </c>
      <c r="E28" s="1794">
        <f>'ЗАВТРАК раскладка 12-18л'!U11</f>
        <v>8.65</v>
      </c>
      <c r="F28" s="328">
        <f>'ЗАВТРАК раскладка 12-18л'!U28</f>
        <v>8.8000000000000007</v>
      </c>
      <c r="G28" s="330">
        <f>'ЗАВТРАК раскладка 12-18л'!AF47</f>
        <v>0</v>
      </c>
      <c r="H28" s="162">
        <f>'ЗАВТРАК раскладка 12-18л'!U63</f>
        <v>2.4</v>
      </c>
      <c r="I28" s="266">
        <f>'ЗАВТРАК раскладка 12-18л'!AF85</f>
        <v>0</v>
      </c>
      <c r="J28" s="162">
        <f>'ЗАВТРАК раскладка 12-18л'!Q92</f>
        <v>8.3000000000000007</v>
      </c>
      <c r="K28" s="266">
        <f>'ЗАВТРАК раскладка 12-18л'!U102</f>
        <v>8.65</v>
      </c>
      <c r="L28" s="328">
        <f>'ЗАВТРАК раскладка 12-18л'!U133</f>
        <v>3</v>
      </c>
      <c r="M28" s="163">
        <f>'ЗАВТРАК раскладка 12-18л'!U148</f>
        <v>5.2</v>
      </c>
      <c r="N28" s="1782">
        <f>'ЗАВТРАК раскладка 12-18л'!AF180</f>
        <v>0</v>
      </c>
      <c r="O28" s="1418">
        <v>4.5</v>
      </c>
      <c r="P28" s="1787">
        <v>100</v>
      </c>
      <c r="Q28" s="462"/>
      <c r="R28" s="160"/>
      <c r="S28" s="160"/>
      <c r="T28" s="160"/>
      <c r="U28" s="160"/>
      <c r="V28" s="160"/>
      <c r="W28" s="1777"/>
      <c r="X28" s="209"/>
      <c r="Y28" s="186"/>
      <c r="Z28" s="1621"/>
      <c r="AA28" s="160"/>
      <c r="AB28" s="1778"/>
      <c r="AC28" s="160"/>
    </row>
    <row r="29" spans="2:29">
      <c r="B29" s="1210">
        <v>21</v>
      </c>
      <c r="C29" s="751" t="s">
        <v>490</v>
      </c>
      <c r="D29" s="1798">
        <v>10</v>
      </c>
      <c r="E29" s="1794">
        <f>'ЗАВТРАК раскладка 12-18л'!U12</f>
        <v>3.31</v>
      </c>
      <c r="F29" s="328">
        <f>'ЗАВТРАК раскладка 12-18л'!U29</f>
        <v>4.4000000000000004</v>
      </c>
      <c r="G29" s="267">
        <f>'ЗАВТРАК раскладка 12-18л'!U50</f>
        <v>6.52</v>
      </c>
      <c r="H29" s="162">
        <f>'ЗАВТРАК раскладка 12-18л'!AF67</f>
        <v>0</v>
      </c>
      <c r="I29" s="266">
        <f>'ЗАВТРАК раскладка 12-18л'!AF86</f>
        <v>0</v>
      </c>
      <c r="J29" s="162">
        <f>'ЗАВТРАК раскладка 12-18л'!AF105</f>
        <v>0</v>
      </c>
      <c r="K29" s="266">
        <f>'ЗАВТРАК раскладка 12-18л'!U103</f>
        <v>3</v>
      </c>
      <c r="L29" s="163">
        <f>'ЗАВТРАК раскладка 12-18л'!U134</f>
        <v>80</v>
      </c>
      <c r="M29" s="163">
        <f>'ЗАВТРАК раскладка 12-18л'!U149</f>
        <v>2.77</v>
      </c>
      <c r="N29" s="1782">
        <f>'ЗАВТРАК раскладка 12-18л'!AF181</f>
        <v>0</v>
      </c>
      <c r="O29" s="1418">
        <v>10</v>
      </c>
      <c r="P29" s="1787">
        <v>100</v>
      </c>
      <c r="Q29" s="462"/>
      <c r="R29" s="160"/>
      <c r="S29" s="160"/>
      <c r="T29" s="160"/>
      <c r="U29" s="160"/>
      <c r="V29" s="160"/>
      <c r="W29" s="1777"/>
      <c r="X29" s="209"/>
      <c r="Y29" s="186"/>
      <c r="Z29" s="1621"/>
      <c r="AA29" s="160"/>
      <c r="AB29" s="1778"/>
      <c r="AC29" s="160"/>
    </row>
    <row r="30" spans="2:29" ht="14.25" customHeight="1">
      <c r="B30" s="1210">
        <v>22</v>
      </c>
      <c r="C30" s="751" t="s">
        <v>69</v>
      </c>
      <c r="D30" s="1798">
        <v>8.75</v>
      </c>
      <c r="E30" s="1794">
        <f>'ЗАВТРАК раскладка 12-18л'!U13</f>
        <v>8</v>
      </c>
      <c r="F30" s="163">
        <f>'ЗАВТРАК раскладка 12-18л'!U30</f>
        <v>2.1</v>
      </c>
      <c r="G30" s="308">
        <f>'ЗАВТРАК раскладка 12-18л'!U51</f>
        <v>23</v>
      </c>
      <c r="H30" s="308">
        <f>'ЗАВТРАК раскладка 12-18л'!U64</f>
        <v>8</v>
      </c>
      <c r="I30" s="328">
        <f>'ЗАВТРАК раскладка 12-18л'!U77</f>
        <v>15</v>
      </c>
      <c r="J30" s="330">
        <f>'ЗАВТРАК раскладка 12-18л'!U86</f>
        <v>10</v>
      </c>
      <c r="K30" s="328">
        <f>'ЗАВТРАК раскладка 12-18л'!AF125</f>
        <v>0</v>
      </c>
      <c r="L30" s="329">
        <f>'ЗАВТРАК раскладка 12-18л'!U135</f>
        <v>5.48</v>
      </c>
      <c r="M30" s="328">
        <f>'ЗАВТРАК раскладка 12-18л'!U150</f>
        <v>5.42</v>
      </c>
      <c r="N30" s="1782">
        <f>'ЗАВТРАК раскладка 12-18л'!U163</f>
        <v>10.5</v>
      </c>
      <c r="O30" s="1418">
        <v>8.75</v>
      </c>
      <c r="P30" s="1787">
        <v>100</v>
      </c>
      <c r="Q30" s="462"/>
      <c r="R30" s="160"/>
      <c r="S30" s="160"/>
      <c r="T30" s="160"/>
      <c r="U30" s="160"/>
      <c r="V30" s="160"/>
      <c r="W30" s="1777"/>
      <c r="X30" s="209"/>
      <c r="Y30" s="186"/>
      <c r="Z30" s="1621"/>
      <c r="AA30" s="160"/>
      <c r="AB30" s="1778"/>
      <c r="AC30" s="160"/>
    </row>
    <row r="31" spans="2:29" ht="15.75" customHeight="1">
      <c r="B31" s="1210">
        <v>23</v>
      </c>
      <c r="C31" s="751" t="s">
        <v>70</v>
      </c>
      <c r="D31" s="1798">
        <v>3.75</v>
      </c>
      <c r="E31" s="1794">
        <f>'ЗАВТРАК раскладка 12-18л'!AF12</f>
        <v>0</v>
      </c>
      <c r="F31" s="163">
        <f>'ЗАВТРАК раскладка 12-18л'!AF31</f>
        <v>0</v>
      </c>
      <c r="G31" s="267">
        <f>'ЗАВТРАК раскладка 12-18л'!AF50</f>
        <v>0</v>
      </c>
      <c r="H31" s="162">
        <f>'ЗАВТРАК раскладка 12-18л'!AF69</f>
        <v>0</v>
      </c>
      <c r="I31" s="266">
        <f>'ЗАВТРАК раскладка 12-18л'!U78</f>
        <v>37</v>
      </c>
      <c r="J31" s="162">
        <f>'ЗАВТРАК раскладка 12-18л'!AF107</f>
        <v>0</v>
      </c>
      <c r="K31" s="266">
        <f>'ЗАВТРАК раскладка 12-18л'!AF126</f>
        <v>0</v>
      </c>
      <c r="L31" s="163">
        <f>'ЗАВТРАК раскладка 12-18л'!AF145</f>
        <v>0</v>
      </c>
      <c r="M31" s="163">
        <f>'ЗАВТРАК раскладка 12-18л'!AF164</f>
        <v>0</v>
      </c>
      <c r="N31" s="1782">
        <f>'ЗАВТРАК раскладка 12-18л'!AF183</f>
        <v>0</v>
      </c>
      <c r="O31" s="1418">
        <v>3.7</v>
      </c>
      <c r="P31" s="1787">
        <v>99</v>
      </c>
      <c r="Q31" s="462"/>
      <c r="R31" s="160"/>
      <c r="S31" s="160"/>
      <c r="T31" s="160"/>
      <c r="U31" s="160"/>
      <c r="V31" s="160"/>
      <c r="W31" s="1777"/>
      <c r="X31" s="209"/>
      <c r="Y31" s="186"/>
      <c r="Z31" s="1621"/>
      <c r="AA31" s="160"/>
      <c r="AB31" s="1778"/>
      <c r="AC31" s="160"/>
    </row>
    <row r="32" spans="2:29" ht="15" customHeight="1">
      <c r="B32" s="1210">
        <v>24</v>
      </c>
      <c r="C32" s="751" t="s">
        <v>71</v>
      </c>
      <c r="D32" s="1798">
        <v>0.5</v>
      </c>
      <c r="E32" s="1794">
        <f>'ЗАВТРАК раскладка 12-18л'!AF13</f>
        <v>0</v>
      </c>
      <c r="F32" s="163">
        <f>'ЗАВТРАК раскладка 12-18л'!AF32</f>
        <v>0</v>
      </c>
      <c r="G32" s="330">
        <f>'ЗАВТРАК раскладка 12-18л'!U52</f>
        <v>1</v>
      </c>
      <c r="H32" s="162">
        <f>'ЗАВТРАК раскладка 12-18л'!AF70</f>
        <v>0</v>
      </c>
      <c r="I32" s="445">
        <f>'ЗАВТРАК раскладка 12-18л'!U79</f>
        <v>1</v>
      </c>
      <c r="J32" s="839">
        <f>'ЗАВТРАК раскладка 12-18л'!U87</f>
        <v>1</v>
      </c>
      <c r="K32" s="266">
        <f>'ЗАВТРАК раскладка 12-18л'!AF127</f>
        <v>0</v>
      </c>
      <c r="L32" s="163">
        <f>'ЗАВТРАК раскладка 12-18л'!AF146</f>
        <v>0</v>
      </c>
      <c r="M32" s="163">
        <f>'ЗАВТРАК раскладка 12-18л'!AF165</f>
        <v>0</v>
      </c>
      <c r="N32" s="1782">
        <f>'ЗАВТРАК раскладка 12-18л'!AF184</f>
        <v>0</v>
      </c>
      <c r="O32" s="1418">
        <v>0.3</v>
      </c>
      <c r="P32" s="1787">
        <v>60</v>
      </c>
      <c r="Q32" s="462"/>
      <c r="R32" s="160"/>
      <c r="S32" s="160"/>
      <c r="T32" s="160"/>
      <c r="U32" s="160"/>
      <c r="V32" s="160"/>
      <c r="W32" s="1777"/>
      <c r="X32" s="209"/>
      <c r="Y32" s="186"/>
      <c r="Z32" s="1621"/>
      <c r="AA32" s="160"/>
      <c r="AB32" s="1778"/>
      <c r="AC32" s="160"/>
    </row>
    <row r="33" spans="2:29">
      <c r="B33" s="1210">
        <v>25</v>
      </c>
      <c r="C33" s="751" t="s">
        <v>491</v>
      </c>
      <c r="D33" s="1798">
        <v>0.3</v>
      </c>
      <c r="E33" s="1794">
        <f>'ЗАВТРАК раскладка 12-18л'!AF14</f>
        <v>0</v>
      </c>
      <c r="F33" s="163">
        <f>'ЗАВТРАК раскладка 12-18л'!AF33</f>
        <v>0</v>
      </c>
      <c r="G33" s="267">
        <f>'ЗАВТРАК раскладка 12-18л'!AF52</f>
        <v>0</v>
      </c>
      <c r="H33" s="162">
        <f>'ЗАВТРАК раскладка 12-18л'!AF71</f>
        <v>0</v>
      </c>
      <c r="I33" s="266">
        <f>'ЗАВТРАК раскладка 12-18л'!AF90</f>
        <v>0</v>
      </c>
      <c r="J33" s="162">
        <f>'ЗАВТРАК раскладка 12-18л'!AF109</f>
        <v>0</v>
      </c>
      <c r="K33" s="266">
        <f>'ЗАВТРАК раскладка 12-18л'!AF128</f>
        <v>0</v>
      </c>
      <c r="L33" s="163">
        <f>'ЗАВТРАК раскладка 12-18л'!AF147</f>
        <v>0</v>
      </c>
      <c r="M33" s="163">
        <f>'ЗАВТРАК раскладка 12-18л'!AF166</f>
        <v>0</v>
      </c>
      <c r="N33" s="1782">
        <f>'ЗАВТРАК раскладка 12-18л'!U164</f>
        <v>3</v>
      </c>
      <c r="O33" s="1418">
        <v>0.3</v>
      </c>
      <c r="P33" s="1787">
        <v>100</v>
      </c>
      <c r="Q33" s="462"/>
      <c r="R33" s="160"/>
      <c r="S33" s="160"/>
      <c r="T33" s="160"/>
      <c r="U33" s="160"/>
      <c r="V33" s="160"/>
      <c r="W33" s="1777"/>
      <c r="X33" s="209"/>
      <c r="Y33" s="186"/>
      <c r="Z33" s="1621"/>
      <c r="AA33" s="160"/>
      <c r="AB33" s="1778"/>
      <c r="AC33" s="160"/>
    </row>
    <row r="34" spans="2:29">
      <c r="B34" s="1210">
        <v>26</v>
      </c>
      <c r="C34" s="751" t="s">
        <v>199</v>
      </c>
      <c r="D34" s="1798">
        <v>0.5</v>
      </c>
      <c r="E34" s="1794">
        <f>'ЗАВТРАК раскладка 12-18л'!AF15</f>
        <v>0</v>
      </c>
      <c r="F34" s="328">
        <f>'ЗАВТРАК раскладка 12-18л'!AF34</f>
        <v>0</v>
      </c>
      <c r="G34" s="267">
        <f>'ЗАВТРАК раскладка 12-18л'!AF53</f>
        <v>0</v>
      </c>
      <c r="H34" s="162">
        <f>'ЗАВТРАК раскладка 12-18л'!AF72</f>
        <v>0</v>
      </c>
      <c r="I34" s="266">
        <f>'ЗАВТРАК раскладка 12-18л'!AF91</f>
        <v>0</v>
      </c>
      <c r="J34" s="162">
        <f>'ЗАВТРАК раскладка 12-18л'!AF110</f>
        <v>0</v>
      </c>
      <c r="K34" s="266">
        <f>'ЗАВТРАК раскладка 12-18л'!AF129</f>
        <v>0</v>
      </c>
      <c r="L34" s="163">
        <f>'ЗАВТРАК раскладка 12-18л'!U136</f>
        <v>5</v>
      </c>
      <c r="M34" s="163">
        <f>'ЗАВТРАК раскладка 12-18л'!AF167</f>
        <v>0</v>
      </c>
      <c r="N34" s="1782">
        <f>'ЗАВТРАК раскладка 12-18л'!AF186</f>
        <v>0</v>
      </c>
      <c r="O34" s="1418">
        <v>0.5</v>
      </c>
      <c r="P34" s="1787">
        <v>100</v>
      </c>
      <c r="Q34" s="462"/>
      <c r="R34" s="160"/>
      <c r="S34" s="160"/>
      <c r="T34" s="160"/>
      <c r="U34" s="160"/>
      <c r="V34" s="160"/>
      <c r="W34" s="1777"/>
      <c r="X34" s="209"/>
      <c r="Y34" s="186"/>
      <c r="Z34" s="1621"/>
      <c r="AA34" s="160"/>
      <c r="AB34" s="1778"/>
      <c r="AC34" s="160"/>
    </row>
    <row r="35" spans="2:29">
      <c r="B35" s="1210">
        <v>27</v>
      </c>
      <c r="C35" s="1799" t="s">
        <v>492</v>
      </c>
      <c r="D35" s="1798">
        <v>1.25</v>
      </c>
      <c r="E35" s="1794">
        <f>'ЗАВТРАК раскладка 12-18л'!U14</f>
        <v>2.92</v>
      </c>
      <c r="F35" s="328">
        <f>'ЗАВТРАК раскладка 12-18л'!U31</f>
        <v>1.8</v>
      </c>
      <c r="G35" s="330">
        <f>'ЗАВТРАК раскладка 12-18л'!AF55</f>
        <v>0</v>
      </c>
      <c r="H35" s="162">
        <f>'ЗАВТРАК раскладка 12-18л'!U65</f>
        <v>1</v>
      </c>
      <c r="I35" s="266">
        <f>'ЗАВТРАК раскладка 12-18л'!U80</f>
        <v>0.4</v>
      </c>
      <c r="J35" s="162">
        <f>'ЗАВТРАК раскладка 12-18л'!U88</f>
        <v>1.1000000000000001</v>
      </c>
      <c r="K35" s="266">
        <f>'ЗАВТРАК раскладка 12-18л'!U104</f>
        <v>2.04</v>
      </c>
      <c r="L35" s="328">
        <f>'ЗАВТРАК раскладка 12-18л'!U137</f>
        <v>0.6</v>
      </c>
      <c r="M35" s="328">
        <f>'ЗАВТРАК раскладка 12-18л'!U151</f>
        <v>2.04</v>
      </c>
      <c r="N35" s="1782">
        <f>'ЗАВТРАК раскладка 12-18л'!U165</f>
        <v>0.6</v>
      </c>
      <c r="O35" s="1418">
        <v>1.25</v>
      </c>
      <c r="P35" s="1787">
        <v>100</v>
      </c>
      <c r="Q35" s="462"/>
      <c r="R35" s="160"/>
      <c r="S35" s="160"/>
      <c r="T35" s="160"/>
      <c r="U35" s="160"/>
      <c r="V35" s="160"/>
      <c r="W35" s="1777"/>
      <c r="X35" s="209"/>
      <c r="Y35" s="186"/>
      <c r="Z35" s="1621"/>
      <c r="AA35" s="160"/>
      <c r="AB35" s="1778"/>
      <c r="AC35" s="160"/>
    </row>
    <row r="36" spans="2:29" ht="15.75" customHeight="1">
      <c r="B36" s="1210">
        <v>28</v>
      </c>
      <c r="C36" s="751" t="s">
        <v>200</v>
      </c>
      <c r="D36" s="1798">
        <v>1</v>
      </c>
      <c r="E36" s="1794">
        <f>'ЗАВТРАК раскладка 12-18л'!AF18</f>
        <v>0</v>
      </c>
      <c r="F36" s="163">
        <f>'ЗАВТРАК раскладка 12-18л'!AF37</f>
        <v>0</v>
      </c>
      <c r="G36" s="267">
        <f>'ЗАВТРАК раскладка 12-18л'!AF56</f>
        <v>0</v>
      </c>
      <c r="H36" s="162">
        <f>'ЗАВТРАК раскладка 12-18л'!AF75</f>
        <v>0</v>
      </c>
      <c r="I36" s="266">
        <f>'ЗАВТРАК раскладка 12-18л'!AF94</f>
        <v>0</v>
      </c>
      <c r="J36" s="162">
        <f>'ЗАВТРАК раскладка 12-18л'!AF113</f>
        <v>0</v>
      </c>
      <c r="K36" s="266">
        <f>'ЗАВТРАК раскладка 12-18л'!AF132</f>
        <v>0</v>
      </c>
      <c r="L36" s="163">
        <f>'ЗАВТРАК раскладка 12-18л'!AF151</f>
        <v>0</v>
      </c>
      <c r="M36" s="163">
        <f>'ЗАВТРАК раскладка 12-18л'!U152</f>
        <v>10</v>
      </c>
      <c r="N36" s="1782">
        <f>'ЗАВТРАК раскладка 12-18л'!AF189</f>
        <v>0</v>
      </c>
      <c r="O36" s="1418">
        <v>1</v>
      </c>
      <c r="P36" s="1787">
        <v>100</v>
      </c>
      <c r="Q36" s="462"/>
      <c r="R36" s="160"/>
      <c r="S36" s="160"/>
      <c r="T36" s="160"/>
      <c r="U36" s="160"/>
      <c r="V36" s="160"/>
      <c r="W36" s="1777"/>
      <c r="X36" s="209"/>
      <c r="Y36" s="186"/>
      <c r="Z36" s="1621"/>
      <c r="AA36" s="160"/>
      <c r="AB36" s="1778"/>
      <c r="AC36" s="160"/>
    </row>
    <row r="37" spans="2:29" ht="12" customHeight="1">
      <c r="B37" s="1210">
        <v>29</v>
      </c>
      <c r="C37" s="751" t="s">
        <v>201</v>
      </c>
      <c r="D37" s="1798">
        <v>0.5</v>
      </c>
      <c r="E37" s="1793">
        <f>'ЗАВТРАК раскладка 12-18л'!U15</f>
        <v>2.9999999999999997E-4</v>
      </c>
      <c r="F37" s="163">
        <f>'ЗАВТРАК раскладка 12-18л'!U32</f>
        <v>6.3399999999999998E-2</v>
      </c>
      <c r="G37" s="267">
        <f>'ЗАВТРАК раскладка 12-18л'!AF57</f>
        <v>0</v>
      </c>
      <c r="H37" s="444">
        <f>'ЗАВТРАК раскладка 12-18л'!U66</f>
        <v>1.4377</v>
      </c>
      <c r="I37" s="266">
        <f>'ЗАВТРАК раскладка 12-18л'!AF95</f>
        <v>0</v>
      </c>
      <c r="J37" s="162">
        <f>'ЗАВТРАК раскладка 12-18л'!U89</f>
        <v>1.9</v>
      </c>
      <c r="K37" s="266">
        <f>'ЗАВТРАК раскладка 12-18л'!U105</f>
        <v>0.02</v>
      </c>
      <c r="L37" s="163">
        <f>'ЗАВТРАК раскладка 12-18л'!AF152</f>
        <v>0</v>
      </c>
      <c r="M37" s="765">
        <f>'ЗАВТРАК раскладка 12-18л'!U153</f>
        <v>1.5747200000000001</v>
      </c>
      <c r="N37" s="1783">
        <f>'ЗАВТРАК раскладка 12-18л'!AF190</f>
        <v>0</v>
      </c>
      <c r="O37" s="1418">
        <v>0.49961</v>
      </c>
      <c r="P37" s="1787">
        <v>100</v>
      </c>
      <c r="Q37" s="462"/>
      <c r="R37" s="160"/>
      <c r="S37" s="160"/>
      <c r="T37" s="160"/>
      <c r="U37" s="160"/>
      <c r="V37" s="160"/>
      <c r="W37" s="1777"/>
      <c r="X37" s="209"/>
      <c r="Y37" s="186"/>
      <c r="Z37" s="1621"/>
      <c r="AA37" s="160"/>
      <c r="AB37" s="1779"/>
      <c r="AC37" s="160"/>
    </row>
    <row r="38" spans="2:29" ht="12" customHeight="1">
      <c r="B38" s="1210">
        <v>30</v>
      </c>
      <c r="C38" s="751" t="s">
        <v>73</v>
      </c>
      <c r="D38" s="1798">
        <v>22.5</v>
      </c>
      <c r="E38" s="1795">
        <f>'ЗАВТРАКИ меню  12-18л.'!E70</f>
        <v>21.863000000000003</v>
      </c>
      <c r="F38" s="127">
        <f>'ЗАВТРАКИ меню  12-18л.'!E83</f>
        <v>23.018000000000001</v>
      </c>
      <c r="G38" s="75">
        <f>'ЗАВТРАКИ меню  12-18л.'!E95</f>
        <v>22.609999999999996</v>
      </c>
      <c r="H38" s="127">
        <f>'ЗАВТРАКИ меню  12-18л.'!E105</f>
        <v>23.309000000000005</v>
      </c>
      <c r="I38" s="127">
        <f>'ЗАВТРАКИ меню  12-18л.'!E120</f>
        <v>21.700000000000003</v>
      </c>
      <c r="J38" s="75">
        <f>'ЗАВТРАКИ меню  12-18л.'!E146</f>
        <v>23.75</v>
      </c>
      <c r="K38" s="127">
        <f>'ЗАВТРАКИ меню  12-18л.'!E159</f>
        <v>22.885000000000002</v>
      </c>
      <c r="L38" s="127">
        <f>'ЗАВТРАКИ меню  12-18л.'!E174</f>
        <v>21.526</v>
      </c>
      <c r="M38" s="75">
        <f>'ЗАВТРАКИ меню  12-18л.'!E185</f>
        <v>22.09</v>
      </c>
      <c r="N38" s="453">
        <f>'ЗАВТРАКИ меню  12-18л.'!E197</f>
        <v>22.249000000000002</v>
      </c>
      <c r="O38" s="1789">
        <v>22.5</v>
      </c>
      <c r="P38" s="1787">
        <v>100</v>
      </c>
      <c r="Q38" s="462"/>
      <c r="R38" s="160"/>
      <c r="S38" s="160"/>
      <c r="T38" s="160"/>
      <c r="U38" s="160"/>
      <c r="V38" s="160"/>
      <c r="W38" s="1777"/>
      <c r="X38" s="209"/>
      <c r="Y38" s="186"/>
      <c r="Z38" s="1621"/>
      <c r="AA38" s="160"/>
      <c r="AB38" s="1778"/>
      <c r="AC38" s="160"/>
    </row>
    <row r="39" spans="2:29" ht="15" customHeight="1">
      <c r="B39" s="1210">
        <v>31</v>
      </c>
      <c r="C39" s="751" t="s">
        <v>74</v>
      </c>
      <c r="D39" s="1798">
        <v>23</v>
      </c>
      <c r="E39" s="1796">
        <f>'ЗАВТРАКИ меню  12-18л.'!F70</f>
        <v>22.602999999999998</v>
      </c>
      <c r="F39" s="127">
        <f>'ЗАВТРАКИ меню  12-18л.'!F83</f>
        <v>20.814</v>
      </c>
      <c r="G39" s="75">
        <f>'ЗАВТРАКИ меню  12-18л.'!F95</f>
        <v>23.439999999999998</v>
      </c>
      <c r="H39" s="127">
        <f>'ЗАВТРАКИ меню  12-18л.'!F105</f>
        <v>23.189999999999998</v>
      </c>
      <c r="I39" s="127">
        <f>'ЗАВТРАКИ меню  12-18л.'!F120</f>
        <v>24.952999999999999</v>
      </c>
      <c r="J39" s="127">
        <f>'ЗАВТРАКИ меню  12-18л.'!F146</f>
        <v>23.725999999999999</v>
      </c>
      <c r="K39" s="75">
        <f>'ЗАВТРАКИ меню  12-18л.'!F159</f>
        <v>22.355</v>
      </c>
      <c r="L39" s="127">
        <f>'ЗАВТРАКИ меню  12-18л.'!F174</f>
        <v>22.960999999999999</v>
      </c>
      <c r="M39" s="127">
        <f>'ЗАВТРАКИ меню  12-18л.'!F185</f>
        <v>23.033000000000001</v>
      </c>
      <c r="N39" s="453">
        <f>'ЗАВТРАКИ меню  12-18л.'!F197</f>
        <v>22.925000000000001</v>
      </c>
      <c r="O39" s="1789">
        <v>23</v>
      </c>
      <c r="P39" s="1787">
        <v>100</v>
      </c>
      <c r="Q39" s="462"/>
      <c r="R39" s="160"/>
      <c r="S39" s="160"/>
      <c r="T39" s="160"/>
      <c r="U39" s="160"/>
      <c r="V39" s="160"/>
      <c r="W39" s="1777"/>
      <c r="X39" s="209"/>
      <c r="Y39" s="186"/>
      <c r="Z39" s="1621"/>
      <c r="AA39" s="160"/>
      <c r="AB39" s="1778"/>
      <c r="AC39" s="160"/>
    </row>
    <row r="40" spans="2:29">
      <c r="B40" s="1210">
        <v>32</v>
      </c>
      <c r="C40" s="751" t="s">
        <v>75</v>
      </c>
      <c r="D40" s="1798">
        <v>95.75</v>
      </c>
      <c r="E40" s="1795">
        <f>'ЗАВТРАКИ меню  12-18л.'!G70</f>
        <v>96.12</v>
      </c>
      <c r="F40" s="75">
        <f>'ЗАВТРАКИ меню  12-18л.'!G83</f>
        <v>98.791999999999987</v>
      </c>
      <c r="G40" s="75">
        <f>'ЗАВТРАКИ меню  12-18л.'!G95</f>
        <v>95.71</v>
      </c>
      <c r="H40" s="75">
        <f>'ЗАВТРАКИ меню  12-18л.'!G105</f>
        <v>95.76</v>
      </c>
      <c r="I40" s="75">
        <f>'ЗАВТРАКИ меню  12-18л.'!G120</f>
        <v>92.367999999999995</v>
      </c>
      <c r="J40" s="75">
        <f>'ЗАВТРАКИ меню  12-18л.'!G146</f>
        <v>93.038000000000011</v>
      </c>
      <c r="K40" s="75">
        <f>'ЗАВТРАКИ меню  12-18л.'!G159</f>
        <v>96.801999999999992</v>
      </c>
      <c r="L40" s="75">
        <f>'ЗАВТРАКИ меню  12-18л.'!G174</f>
        <v>95.579000000000008</v>
      </c>
      <c r="M40" s="127">
        <f>'ЗАВТРАКИ меню  12-18л.'!G185</f>
        <v>96.147000000000006</v>
      </c>
      <c r="N40" s="453">
        <f>'ЗАВТРАКИ меню  12-18л.'!G197</f>
        <v>97.183999999999997</v>
      </c>
      <c r="O40" s="1789">
        <v>95.75</v>
      </c>
      <c r="P40" s="1787">
        <v>100</v>
      </c>
      <c r="Q40" s="462"/>
      <c r="R40" s="160"/>
      <c r="S40" s="160"/>
      <c r="T40" s="160"/>
      <c r="U40" s="160"/>
      <c r="V40" s="160"/>
      <c r="W40" s="1777"/>
      <c r="X40" s="209"/>
      <c r="Y40" s="186"/>
      <c r="Z40" s="1621"/>
      <c r="AA40" s="160"/>
      <c r="AB40" s="1778"/>
      <c r="AC40" s="160"/>
    </row>
    <row r="41" spans="2:29" ht="15" thickBot="1">
      <c r="B41" s="1211">
        <v>33</v>
      </c>
      <c r="C41" s="1079" t="s">
        <v>76</v>
      </c>
      <c r="D41" s="1800">
        <v>680</v>
      </c>
      <c r="E41" s="1797">
        <f>'ЗАВТРАКИ меню  12-18л.'!H70</f>
        <v>675.36199999999997</v>
      </c>
      <c r="F41" s="133">
        <f>'ЗАВТРАКИ меню  12-18л.'!H83</f>
        <v>684.40200000000004</v>
      </c>
      <c r="G41" s="133">
        <f>'ЗАВТРАКИ меню  12-18л.'!H95</f>
        <v>675.24</v>
      </c>
      <c r="H41" s="133">
        <f>'ЗАВТРАКИ меню  12-18л.'!H105</f>
        <v>684.98800000000006</v>
      </c>
      <c r="I41" s="133">
        <f>'ЗАВТРАКИ меню  12-18л.'!H120</f>
        <v>680.00799999999981</v>
      </c>
      <c r="J41" s="133">
        <f>'ЗАВТРАКИ меню  12-18л.'!H146</f>
        <v>680.68600000000004</v>
      </c>
      <c r="K41" s="214">
        <f>'ЗАВТРАКИ меню  12-18л.'!H159</f>
        <v>679.9430000000001</v>
      </c>
      <c r="L41" s="133">
        <f>'ЗАВТРАКИ меню  12-18л.'!H174</f>
        <v>675.06899999999996</v>
      </c>
      <c r="M41" s="126">
        <f>'ЗАВТРАКИ меню  12-18л.'!H185</f>
        <v>680.245</v>
      </c>
      <c r="N41" s="1784">
        <f>'ЗАВТРАКИ меню  12-18л.'!H197</f>
        <v>684.05700000000002</v>
      </c>
      <c r="O41" s="1790">
        <v>680</v>
      </c>
      <c r="P41" s="1791">
        <v>100</v>
      </c>
      <c r="Q41" s="462"/>
      <c r="R41" s="160"/>
      <c r="S41" s="160"/>
      <c r="T41" s="160"/>
      <c r="U41" s="160"/>
      <c r="V41" s="160"/>
      <c r="W41" s="1777"/>
      <c r="X41" s="209"/>
      <c r="Y41" s="186"/>
      <c r="Z41" s="1621"/>
      <c r="AA41" s="160"/>
      <c r="AB41" s="1778"/>
      <c r="AC41" s="160"/>
    </row>
    <row r="42" spans="2:29">
      <c r="B42" s="4"/>
      <c r="Q42" s="462"/>
      <c r="R42" s="160"/>
      <c r="S42" s="160"/>
      <c r="T42" s="160"/>
      <c r="U42" s="160"/>
      <c r="V42" s="160"/>
      <c r="W42" s="1777"/>
      <c r="X42" s="209"/>
      <c r="Y42" s="186"/>
      <c r="Z42" s="1621"/>
      <c r="AA42" s="160"/>
      <c r="AB42" s="1778"/>
      <c r="AC42" s="160"/>
    </row>
    <row r="43" spans="2:29">
      <c r="B43" s="4"/>
      <c r="Q43" s="462"/>
      <c r="R43" s="160"/>
      <c r="S43" s="160"/>
      <c r="T43" s="160"/>
      <c r="U43" s="160"/>
      <c r="V43" s="160"/>
      <c r="W43" s="1780"/>
      <c r="X43" s="209"/>
      <c r="Y43" s="1781"/>
      <c r="Z43" s="1621"/>
      <c r="AA43" s="160"/>
      <c r="AB43" s="1778"/>
      <c r="AC43" s="160"/>
    </row>
    <row r="47" spans="2:29">
      <c r="B47" t="s">
        <v>499</v>
      </c>
      <c r="D47" s="1212"/>
      <c r="E47" s="1212"/>
      <c r="F47" s="1212"/>
      <c r="G47" s="1212"/>
      <c r="H47" s="1212"/>
      <c r="I47" s="1212"/>
      <c r="J47" s="1212"/>
      <c r="K47" s="1212"/>
      <c r="L47" s="1212"/>
      <c r="M47" s="1212"/>
      <c r="N47" s="1212"/>
      <c r="O47" s="1212"/>
      <c r="P47" s="1212"/>
    </row>
    <row r="48" spans="2:29">
      <c r="B48" t="s">
        <v>500</v>
      </c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</row>
    <row r="49" spans="2:16">
      <c r="B49" t="s">
        <v>501</v>
      </c>
      <c r="O49" s="399"/>
      <c r="P49" s="399"/>
    </row>
    <row r="50" spans="2:16">
      <c r="B50" s="1212"/>
      <c r="C50" s="1212"/>
      <c r="D50" s="1212"/>
      <c r="E50" s="1212"/>
      <c r="F50" s="1212"/>
      <c r="G50" s="1212"/>
      <c r="H50" s="1212"/>
      <c r="I50" s="1212"/>
      <c r="J50" s="1212"/>
      <c r="K50" s="1212"/>
      <c r="L50" s="1212"/>
      <c r="M50" s="1212"/>
      <c r="N50" s="1212"/>
      <c r="O50" s="1212"/>
      <c r="P50" s="1212"/>
    </row>
    <row r="51" spans="2:16">
      <c r="B51" s="1" t="s">
        <v>496</v>
      </c>
    </row>
    <row r="52" spans="2:16">
      <c r="B52" t="s">
        <v>497</v>
      </c>
      <c r="E52" s="1212"/>
      <c r="F52" s="1212"/>
      <c r="G52" s="1212"/>
      <c r="H52" s="1212"/>
      <c r="I52" s="1212"/>
      <c r="J52" s="1212"/>
      <c r="K52" s="1212"/>
      <c r="L52" s="1212"/>
      <c r="M52" s="1212"/>
      <c r="N52" s="1212"/>
      <c r="O52" s="1212"/>
      <c r="P52" s="1212"/>
    </row>
    <row r="53" spans="2:16">
      <c r="B53" s="1212"/>
      <c r="C53" s="1212"/>
      <c r="D53" s="1212"/>
      <c r="E53" s="1212"/>
      <c r="F53" s="1212"/>
      <c r="G53" s="1212"/>
      <c r="H53" s="1212"/>
      <c r="I53" s="1212"/>
      <c r="J53" s="1212"/>
      <c r="K53" s="1212"/>
      <c r="L53" s="1212"/>
      <c r="M53" s="1212"/>
      <c r="N53" s="1212"/>
      <c r="O53" s="1212"/>
      <c r="P53" s="1212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44"/>
  <sheetViews>
    <sheetView view="pageBreakPreview" topLeftCell="A37" zoomScale="60" workbookViewId="0">
      <selection activeCell="F58" sqref="F58"/>
    </sheetView>
  </sheetViews>
  <sheetFormatPr defaultRowHeight="14.4"/>
  <cols>
    <col min="1" max="1" width="1.5546875" customWidth="1"/>
    <col min="2" max="2" width="7.88671875" customWidth="1"/>
    <col min="3" max="3" width="32.109375" customWidth="1"/>
    <col min="4" max="4" width="8.6640625" style="1" customWidth="1"/>
    <col min="5" max="5" width="7.109375" style="1" customWidth="1"/>
    <col min="6" max="6" width="6.6640625" style="1" customWidth="1"/>
    <col min="7" max="7" width="9" style="1" customWidth="1"/>
    <col min="8" max="8" width="10.5546875" style="1" customWidth="1"/>
    <col min="9" max="9" width="8.88671875" style="1" customWidth="1"/>
    <col min="10" max="10" width="7.5546875" style="1" customWidth="1"/>
  </cols>
  <sheetData>
    <row r="1" spans="2:10" ht="7.5" customHeight="1"/>
    <row r="4" spans="2:10">
      <c r="C4" s="5" t="s">
        <v>172</v>
      </c>
      <c r="E4"/>
      <c r="F4"/>
      <c r="G4"/>
      <c r="H4" s="2" t="s">
        <v>502</v>
      </c>
      <c r="J4"/>
    </row>
    <row r="5" spans="2:10">
      <c r="C5" s="1"/>
      <c r="E5"/>
      <c r="F5"/>
      <c r="G5" s="1" t="s">
        <v>570</v>
      </c>
      <c r="J5"/>
    </row>
    <row r="6" spans="2:10">
      <c r="C6" s="1"/>
      <c r="E6"/>
      <c r="F6"/>
      <c r="G6"/>
      <c r="H6"/>
      <c r="I6"/>
      <c r="J6"/>
    </row>
    <row r="7" spans="2:10">
      <c r="C7" s="1"/>
      <c r="E7"/>
      <c r="F7"/>
      <c r="G7"/>
      <c r="I7" s="9"/>
    </row>
    <row r="8" spans="2:10">
      <c r="C8" s="1"/>
      <c r="E8" s="10"/>
      <c r="F8"/>
      <c r="G8"/>
      <c r="H8"/>
      <c r="I8"/>
      <c r="J8"/>
    </row>
    <row r="9" spans="2:10">
      <c r="C9" s="1"/>
      <c r="I9" s="2"/>
      <c r="J9" s="2"/>
    </row>
    <row r="10" spans="2:10" ht="14.25" customHeight="1">
      <c r="C10" s="1"/>
      <c r="E10"/>
      <c r="F10"/>
      <c r="G10"/>
      <c r="H10"/>
      <c r="I10" s="2"/>
      <c r="J10" s="2"/>
    </row>
    <row r="11" spans="2:10" ht="12" customHeight="1">
      <c r="C11" s="1"/>
      <c r="I11"/>
      <c r="J11"/>
    </row>
    <row r="12" spans="2:10">
      <c r="B12" s="1212"/>
      <c r="C12" s="1212"/>
      <c r="G12" s="1212"/>
      <c r="H12" s="1323"/>
      <c r="I12" t="s">
        <v>504</v>
      </c>
      <c r="J12"/>
    </row>
    <row r="13" spans="2:10">
      <c r="D13"/>
      <c r="E13"/>
      <c r="F13"/>
      <c r="G13"/>
      <c r="H13"/>
      <c r="I13"/>
      <c r="J13"/>
    </row>
    <row r="14" spans="2:10" ht="14.25" customHeight="1">
      <c r="D14"/>
      <c r="E14"/>
      <c r="F14"/>
      <c r="G14"/>
      <c r="H14" s="2"/>
      <c r="I14"/>
      <c r="J14" s="408"/>
    </row>
    <row r="15" spans="2:10" ht="12" customHeight="1">
      <c r="D15"/>
      <c r="E15"/>
      <c r="F15"/>
      <c r="G15" s="1208"/>
      <c r="H15" s="1208"/>
      <c r="I15" s="1208"/>
      <c r="J15" s="1208"/>
    </row>
    <row r="16" spans="2:10" ht="12.75" customHeight="1">
      <c r="B16" s="78"/>
      <c r="C16" s="588"/>
      <c r="D16"/>
      <c r="E16"/>
      <c r="F16"/>
      <c r="G16"/>
      <c r="H16"/>
      <c r="I16"/>
      <c r="J16" s="408"/>
    </row>
    <row r="17" spans="2:10" ht="12.75" customHeight="1">
      <c r="B17" s="78"/>
      <c r="C17" s="588"/>
      <c r="D17" s="2"/>
      <c r="E17" s="1208"/>
      <c r="F17" s="5"/>
      <c r="G17" s="5"/>
      <c r="H17" s="7"/>
      <c r="I17"/>
      <c r="J17" s="588"/>
    </row>
    <row r="18" spans="2:10" ht="15" customHeight="1">
      <c r="B18" s="78"/>
      <c r="C18" s="928"/>
      <c r="D18" s="2"/>
      <c r="E18" s="2"/>
      <c r="F18" s="7"/>
      <c r="G18"/>
      <c r="H18" s="7"/>
      <c r="I18"/>
      <c r="J18" s="588"/>
    </row>
    <row r="19" spans="2:10" ht="15" customHeight="1">
      <c r="B19" s="78"/>
      <c r="C19" s="588"/>
      <c r="D19" s="9" t="s">
        <v>505</v>
      </c>
      <c r="F19" s="1208"/>
      <c r="H19"/>
      <c r="I19" s="17"/>
      <c r="J19" s="17"/>
    </row>
    <row r="20" spans="2:10" ht="13.5" customHeight="1">
      <c r="B20" s="78"/>
      <c r="C20" s="588"/>
      <c r="D20"/>
      <c r="E20" s="928"/>
      <c r="F20"/>
      <c r="G20" s="1208"/>
      <c r="H20" s="1208"/>
      <c r="I20" s="1208"/>
      <c r="J20" s="1208"/>
    </row>
    <row r="21" spans="2:10" ht="12.75" customHeight="1">
      <c r="C21" s="763" t="s">
        <v>571</v>
      </c>
      <c r="D21" s="588"/>
      <c r="E21" s="2"/>
      <c r="F21" s="5"/>
      <c r="G21" s="5"/>
      <c r="H21" s="7"/>
      <c r="I21"/>
      <c r="J21" s="926"/>
    </row>
    <row r="22" spans="2:10" ht="13.5" customHeight="1">
      <c r="B22" s="1239"/>
      <c r="C22" s="78"/>
      <c r="D22" s="588"/>
      <c r="E22"/>
      <c r="F22"/>
      <c r="G22" s="7"/>
      <c r="H22" s="7"/>
      <c r="I22"/>
      <c r="J22" s="926"/>
    </row>
    <row r="23" spans="2:10" ht="12" customHeight="1">
      <c r="B23" s="763"/>
      <c r="C23" s="16" t="s">
        <v>561</v>
      </c>
      <c r="E23"/>
      <c r="G23" s="7"/>
      <c r="H23" s="2"/>
      <c r="I23"/>
      <c r="J23" s="926"/>
    </row>
    <row r="24" spans="2:10" ht="14.25" customHeight="1">
      <c r="B24" s="1240"/>
      <c r="C24" s="385"/>
      <c r="D24" s="385"/>
      <c r="E24" s="926"/>
      <c r="F24" s="926"/>
      <c r="G24" s="926"/>
      <c r="H24" s="928"/>
      <c r="I24" s="78"/>
      <c r="J24" s="926"/>
    </row>
    <row r="25" spans="2:10" ht="15.75" customHeight="1">
      <c r="C25" s="385"/>
      <c r="D25"/>
      <c r="E25"/>
      <c r="F25"/>
      <c r="G25"/>
      <c r="H25" s="1241"/>
      <c r="I25" s="78"/>
      <c r="J25" s="926"/>
    </row>
    <row r="26" spans="2:10" ht="13.5" customHeight="1">
      <c r="B26" s="928"/>
      <c r="C26" s="78"/>
      <c r="E26" s="136" t="s">
        <v>507</v>
      </c>
      <c r="F26"/>
      <c r="H26"/>
      <c r="I26" s="9" t="s">
        <v>572</v>
      </c>
    </row>
    <row r="27" spans="2:10" ht="13.5" customHeight="1">
      <c r="B27" s="1241"/>
      <c r="C27" s="78"/>
      <c r="D27" s="588"/>
      <c r="E27"/>
      <c r="F27"/>
      <c r="G27"/>
      <c r="H27"/>
      <c r="I27"/>
      <c r="J27"/>
    </row>
    <row r="28" spans="2:10" ht="12.75" customHeight="1">
      <c r="C28" s="76"/>
      <c r="D28"/>
      <c r="E28"/>
      <c r="F28"/>
      <c r="G28"/>
      <c r="H28"/>
      <c r="I28"/>
      <c r="J28" s="588"/>
    </row>
    <row r="29" spans="2:10" ht="13.5" customHeight="1">
      <c r="D29"/>
      <c r="E29"/>
      <c r="F29" s="19"/>
      <c r="G29" s="1242"/>
      <c r="H29"/>
      <c r="I29" s="19"/>
      <c r="J29" s="19"/>
    </row>
    <row r="30" spans="2:10" ht="15.75" customHeight="1">
      <c r="C30" s="1243" t="s">
        <v>596</v>
      </c>
      <c r="E30"/>
      <c r="G30"/>
      <c r="H30"/>
      <c r="I30"/>
      <c r="J30"/>
    </row>
    <row r="31" spans="2:10" ht="12.75" customHeight="1">
      <c r="D31"/>
      <c r="E31"/>
      <c r="F31"/>
      <c r="G31"/>
      <c r="H31"/>
      <c r="I31"/>
      <c r="J31"/>
    </row>
    <row r="32" spans="2:10" ht="15.75" customHeight="1">
      <c r="D32"/>
      <c r="E32"/>
      <c r="F32"/>
      <c r="G32"/>
      <c r="H32"/>
      <c r="I32"/>
      <c r="J32"/>
    </row>
    <row r="33" spans="2:10" ht="14.25" customHeight="1">
      <c r="D33"/>
      <c r="E33"/>
      <c r="F33"/>
      <c r="G33"/>
      <c r="H33"/>
      <c r="I33"/>
      <c r="J33"/>
    </row>
    <row r="34" spans="2:10" ht="12.75" customHeight="1">
      <c r="D34"/>
      <c r="E34"/>
      <c r="F34"/>
      <c r="G34"/>
      <c r="H34"/>
      <c r="I34"/>
      <c r="J34"/>
    </row>
    <row r="35" spans="2:10" ht="12" customHeight="1">
      <c r="B35" s="1244"/>
      <c r="C35" s="1245"/>
      <c r="D35" s="1246"/>
      <c r="E35" s="1056"/>
      <c r="F35" s="40"/>
      <c r="G35" s="40"/>
      <c r="H35" s="40"/>
      <c r="I35" s="40"/>
      <c r="J35" s="40"/>
    </row>
    <row r="36" spans="2:10" ht="13.5" customHeight="1">
      <c r="B36" s="21"/>
      <c r="C36" s="21"/>
      <c r="D36" s="21"/>
      <c r="E36" s="1247"/>
      <c r="F36" s="21"/>
      <c r="G36" s="21"/>
      <c r="H36" s="21"/>
      <c r="I36" s="21"/>
      <c r="J36" s="21"/>
    </row>
    <row r="37" spans="2:10" ht="12.75" customHeight="1">
      <c r="B37" s="1248"/>
      <c r="C37" s="1248"/>
      <c r="D37" s="1249"/>
      <c r="E37" s="1250"/>
      <c r="F37" s="1248"/>
      <c r="G37" s="1251"/>
      <c r="H37" s="1251"/>
      <c r="I37" s="1251"/>
      <c r="J37" s="1251"/>
    </row>
    <row r="38" spans="2:10" ht="12" customHeight="1">
      <c r="B38" s="1252"/>
      <c r="C38" s="1252"/>
      <c r="D38" s="1252"/>
      <c r="E38" s="1253"/>
      <c r="F38" s="1252"/>
      <c r="G38" s="1252"/>
      <c r="H38" s="1254"/>
      <c r="I38" s="1252"/>
      <c r="J38" s="1254"/>
    </row>
    <row r="39" spans="2:10" ht="14.25" customHeight="1">
      <c r="D39"/>
      <c r="E39"/>
      <c r="F39"/>
      <c r="G39"/>
      <c r="H39"/>
      <c r="I39"/>
      <c r="J39"/>
    </row>
    <row r="40" spans="2:10" ht="13.5" customHeight="1">
      <c r="D40"/>
      <c r="E40"/>
      <c r="F40"/>
      <c r="G40"/>
      <c r="H40"/>
      <c r="I40"/>
      <c r="J40"/>
    </row>
    <row r="41" spans="2:10" ht="15" customHeight="1">
      <c r="D41"/>
      <c r="E41" s="314"/>
      <c r="F41"/>
      <c r="G41"/>
      <c r="H41"/>
      <c r="I41"/>
      <c r="J41"/>
    </row>
    <row r="42" spans="2:10" ht="12.75" customHeight="1">
      <c r="B42" s="1255"/>
      <c r="D42"/>
      <c r="E42"/>
      <c r="F42"/>
      <c r="G42"/>
      <c r="H42"/>
      <c r="I42"/>
      <c r="J42"/>
    </row>
    <row r="43" spans="2:10" ht="13.5" customHeight="1">
      <c r="D43" s="1256"/>
      <c r="E43"/>
      <c r="F43"/>
      <c r="G43"/>
      <c r="H43"/>
      <c r="I43"/>
      <c r="J43"/>
    </row>
    <row r="44" spans="2:10" ht="15" customHeight="1">
      <c r="B44" s="1257"/>
      <c r="C44" s="78"/>
      <c r="D44" s="588"/>
      <c r="E44"/>
      <c r="F44"/>
      <c r="G44" s="588"/>
      <c r="H44" s="588"/>
      <c r="I44" s="588"/>
      <c r="J44" s="588"/>
    </row>
    <row r="45" spans="2:10" ht="13.5" customHeight="1">
      <c r="B45" s="928"/>
      <c r="C45" s="78"/>
      <c r="D45" s="588"/>
      <c r="E45"/>
      <c r="F45"/>
      <c r="G45" s="588"/>
      <c r="H45" s="588"/>
      <c r="I45" s="588"/>
      <c r="J45" s="588"/>
    </row>
    <row r="46" spans="2:10" ht="12.75" customHeight="1">
      <c r="B46" s="928"/>
      <c r="C46" t="s">
        <v>509</v>
      </c>
      <c r="D46"/>
      <c r="E46"/>
      <c r="F46"/>
      <c r="G46" t="s">
        <v>202</v>
      </c>
      <c r="H46"/>
      <c r="I46"/>
      <c r="J46" t="s">
        <v>510</v>
      </c>
    </row>
    <row r="47" spans="2:10" ht="12" customHeight="1"/>
    <row r="48" spans="2:10" ht="15.75" customHeight="1"/>
    <row r="49" spans="1:45" ht="12.75" customHeight="1"/>
    <row r="50" spans="1:45" ht="12.75" customHeight="1"/>
    <row r="51" spans="1:45" ht="15.75" customHeight="1"/>
    <row r="52" spans="1:45" ht="15.75" customHeight="1"/>
    <row r="53" spans="1:45" ht="15" customHeight="1"/>
    <row r="54" spans="1:45" ht="15.75" customHeight="1"/>
    <row r="55" spans="1:45" ht="13.5" customHeight="1"/>
    <row r="56" spans="1:45" ht="12.75" customHeight="1"/>
    <row r="57" spans="1:45" ht="14.25" customHeight="1">
      <c r="B57" s="1879" t="s">
        <v>706</v>
      </c>
      <c r="C57" s="1879"/>
      <c r="D57" s="1879"/>
      <c r="E57" s="1879"/>
      <c r="F57" s="1879"/>
      <c r="G57" s="1879"/>
      <c r="H57" s="1879"/>
      <c r="I57" s="1879"/>
      <c r="J57" s="1879"/>
    </row>
    <row r="58" spans="1:45" ht="15" customHeight="1"/>
    <row r="59" spans="1:45" ht="13.5" customHeight="1"/>
    <row r="60" spans="1:45" ht="15.75" customHeight="1"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</row>
    <row r="61" spans="1:45" ht="15" customHeight="1"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</row>
    <row r="62" spans="1:45" ht="15.75" customHeight="1">
      <c r="A62" s="61"/>
      <c r="C62" s="763"/>
      <c r="D62" s="9" t="s">
        <v>573</v>
      </c>
      <c r="E62"/>
      <c r="F62"/>
      <c r="H62"/>
      <c r="I62" s="23"/>
      <c r="J62"/>
      <c r="K62" s="464"/>
      <c r="L62" s="464"/>
      <c r="M62" s="186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</row>
    <row r="63" spans="1:45" ht="17.25" customHeight="1">
      <c r="C63" s="763" t="s">
        <v>574</v>
      </c>
      <c r="D63" s="16"/>
      <c r="E63"/>
      <c r="F63"/>
      <c r="G63" s="16"/>
      <c r="H63" s="16"/>
      <c r="I63" s="17"/>
      <c r="J63" s="23">
        <v>0.35</v>
      </c>
      <c r="K63" s="186"/>
      <c r="L63" s="186"/>
      <c r="M63" s="186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</row>
    <row r="64" spans="1:45" ht="19.5" customHeight="1">
      <c r="B64" s="16"/>
      <c r="C64" s="16" t="s">
        <v>545</v>
      </c>
      <c r="D64"/>
      <c r="E64"/>
      <c r="F64"/>
      <c r="G64"/>
      <c r="H64"/>
      <c r="I64"/>
      <c r="J64"/>
      <c r="K64" s="186"/>
      <c r="L64" s="186"/>
      <c r="M64" s="186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</row>
    <row r="65" spans="2:45" ht="21" customHeight="1">
      <c r="B65" s="19" t="s">
        <v>560</v>
      </c>
      <c r="C65" s="17"/>
      <c r="D65"/>
      <c r="F65" s="19" t="s">
        <v>598</v>
      </c>
      <c r="H65" s="1393" t="s">
        <v>575</v>
      </c>
      <c r="I65" s="17"/>
      <c r="J65" s="17"/>
      <c r="K65" s="186"/>
      <c r="L65" s="186"/>
      <c r="M65" s="186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</row>
    <row r="66" spans="2:45" ht="21" customHeight="1">
      <c r="D66" s="17"/>
      <c r="E66" s="22" t="s">
        <v>1</v>
      </c>
      <c r="H66" s="16"/>
      <c r="I66" s="17"/>
      <c r="J66" s="17"/>
      <c r="K66" s="146"/>
      <c r="L66" s="146"/>
      <c r="M66" s="186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</row>
    <row r="67" spans="2:45" ht="23.25" customHeight="1" thickBot="1">
      <c r="K67" s="307"/>
      <c r="L67" s="464"/>
      <c r="M67" s="186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</row>
    <row r="68" spans="2:45" ht="13.5" customHeight="1" thickBot="1">
      <c r="B68" s="1298" t="s">
        <v>516</v>
      </c>
      <c r="C68" s="102"/>
      <c r="D68" s="1299" t="s">
        <v>517</v>
      </c>
      <c r="E68" s="568" t="s">
        <v>518</v>
      </c>
      <c r="F68" s="568"/>
      <c r="G68" s="568"/>
      <c r="H68" s="1300" t="s">
        <v>519</v>
      </c>
      <c r="I68" s="1394" t="s">
        <v>520</v>
      </c>
      <c r="J68" s="1302" t="s">
        <v>521</v>
      </c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</row>
    <row r="69" spans="2:45" ht="13.5" customHeight="1">
      <c r="B69" s="1303" t="s">
        <v>522</v>
      </c>
      <c r="C69" s="1265" t="s">
        <v>523</v>
      </c>
      <c r="D69" s="1304" t="s">
        <v>524</v>
      </c>
      <c r="E69" s="1305" t="s">
        <v>525</v>
      </c>
      <c r="F69" s="1305" t="s">
        <v>74</v>
      </c>
      <c r="G69" s="1305" t="s">
        <v>75</v>
      </c>
      <c r="H69" s="1306" t="s">
        <v>526</v>
      </c>
      <c r="I69" s="1395" t="s">
        <v>527</v>
      </c>
      <c r="J69" s="1396" t="s">
        <v>528</v>
      </c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</row>
    <row r="70" spans="2:45" ht="15" thickBot="1">
      <c r="B70" s="1397"/>
      <c r="C70" s="1271"/>
      <c r="D70" s="1272"/>
      <c r="E70" s="1308" t="s">
        <v>6</v>
      </c>
      <c r="F70" s="1308" t="s">
        <v>7</v>
      </c>
      <c r="G70" s="1308" t="s">
        <v>8</v>
      </c>
      <c r="H70" s="1273" t="s">
        <v>529</v>
      </c>
      <c r="I70" s="1274" t="s">
        <v>530</v>
      </c>
      <c r="J70" s="1398" t="s">
        <v>531</v>
      </c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</row>
    <row r="71" spans="2:45" ht="17.25" customHeight="1">
      <c r="B71" s="102"/>
      <c r="C71" s="623" t="s">
        <v>597</v>
      </c>
      <c r="D71" s="864">
        <v>250</v>
      </c>
      <c r="E71" s="743">
        <v>3.45</v>
      </c>
      <c r="F71" s="738">
        <v>8.5579999999999998</v>
      </c>
      <c r="G71" s="749">
        <v>21.413</v>
      </c>
      <c r="H71" s="1764">
        <v>176.47399999999999</v>
      </c>
      <c r="I71" s="1335">
        <v>1</v>
      </c>
      <c r="J71" s="1332" t="s">
        <v>179</v>
      </c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</row>
    <row r="72" spans="2:45" ht="15.75" customHeight="1">
      <c r="B72" s="1280" t="s">
        <v>532</v>
      </c>
      <c r="C72" s="577" t="s">
        <v>636</v>
      </c>
      <c r="D72" s="887" t="s">
        <v>600</v>
      </c>
      <c r="E72" s="477">
        <v>5.0170000000000003</v>
      </c>
      <c r="F72" s="467">
        <v>5.0869999999999997</v>
      </c>
      <c r="G72" s="466">
        <v>27.004000000000001</v>
      </c>
      <c r="H72" s="1765">
        <v>173.86699999999999</v>
      </c>
      <c r="I72" s="1337">
        <v>20</v>
      </c>
      <c r="J72" s="1289" t="s">
        <v>688</v>
      </c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</row>
    <row r="73" spans="2:45" ht="14.25" customHeight="1">
      <c r="B73" s="1284" t="s">
        <v>533</v>
      </c>
      <c r="C73" s="671"/>
      <c r="D73" s="672"/>
      <c r="E73" s="741">
        <v>0.84399999999999997</v>
      </c>
      <c r="F73" s="749">
        <v>1.2569999999999999</v>
      </c>
      <c r="G73" s="1470">
        <v>1.1850000000000001</v>
      </c>
      <c r="H73" s="1766">
        <v>19.428999999999998</v>
      </c>
      <c r="I73" s="1338"/>
      <c r="J73" s="1283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</row>
    <row r="74" spans="2:45" ht="16.5" customHeight="1">
      <c r="B74" s="1286" t="s">
        <v>14</v>
      </c>
      <c r="C74" s="523" t="s">
        <v>325</v>
      </c>
      <c r="D74" s="672" t="s">
        <v>599</v>
      </c>
      <c r="E74" s="748">
        <v>15.034000000000001</v>
      </c>
      <c r="F74" s="749">
        <v>15.141</v>
      </c>
      <c r="G74" s="749">
        <v>11.25</v>
      </c>
      <c r="H74" s="1766">
        <v>241.405</v>
      </c>
      <c r="I74" s="1338">
        <v>14</v>
      </c>
      <c r="J74" s="1285" t="s">
        <v>203</v>
      </c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</row>
    <row r="75" spans="2:45" ht="12.75" customHeight="1">
      <c r="B75" s="1284" t="s">
        <v>534</v>
      </c>
      <c r="C75" s="542" t="s">
        <v>213</v>
      </c>
      <c r="D75" s="474">
        <v>200</v>
      </c>
      <c r="E75" s="379">
        <v>1</v>
      </c>
      <c r="F75" s="698">
        <v>0</v>
      </c>
      <c r="G75" s="698">
        <v>20.92</v>
      </c>
      <c r="H75" s="1764">
        <v>87.68</v>
      </c>
      <c r="I75" s="1399">
        <v>34</v>
      </c>
      <c r="J75" s="1288" t="s">
        <v>9</v>
      </c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</row>
    <row r="76" spans="2:45" ht="14.25" customHeight="1">
      <c r="B76" s="92"/>
      <c r="C76" s="570" t="s">
        <v>11</v>
      </c>
      <c r="D76" s="621">
        <v>70</v>
      </c>
      <c r="E76" s="316">
        <v>3.6749999999999998</v>
      </c>
      <c r="F76" s="315">
        <v>0.497</v>
      </c>
      <c r="G76" s="317">
        <v>28.56</v>
      </c>
      <c r="H76" s="1761">
        <v>133.41300000000001</v>
      </c>
      <c r="I76" s="1326">
        <v>30</v>
      </c>
      <c r="J76" s="1288" t="s">
        <v>10</v>
      </c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</row>
    <row r="77" spans="2:45">
      <c r="B77" s="92"/>
      <c r="C77" s="570" t="s">
        <v>412</v>
      </c>
      <c r="D77" s="474">
        <v>40</v>
      </c>
      <c r="E77" s="379">
        <v>2.2599999999999998</v>
      </c>
      <c r="F77" s="698">
        <v>0.48</v>
      </c>
      <c r="G77" s="698">
        <v>16.739999999999998</v>
      </c>
      <c r="H77" s="1764">
        <v>80.319999999999993</v>
      </c>
      <c r="I77" s="1337">
        <v>31</v>
      </c>
      <c r="J77" s="1289" t="s">
        <v>10</v>
      </c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</row>
    <row r="78" spans="2:45" ht="15" thickBot="1">
      <c r="B78" s="92"/>
      <c r="C78" s="1391" t="s">
        <v>669</v>
      </c>
      <c r="D78" s="1317">
        <v>100</v>
      </c>
      <c r="E78" s="470">
        <v>0.4</v>
      </c>
      <c r="F78" s="1735">
        <v>0.31</v>
      </c>
      <c r="G78" s="472">
        <v>9.8000000000000007</v>
      </c>
      <c r="H78" s="1764">
        <v>43.59</v>
      </c>
      <c r="I78" s="1329"/>
      <c r="J78" s="1330" t="s">
        <v>12</v>
      </c>
      <c r="K78" s="135"/>
      <c r="L78" s="150"/>
      <c r="M78" s="150"/>
      <c r="N78" s="146"/>
      <c r="O78" s="146"/>
      <c r="P78" s="146"/>
      <c r="Q78" s="146"/>
      <c r="R78" s="146"/>
      <c r="S78" s="146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</row>
    <row r="79" spans="2:45" ht="15" thickBot="1">
      <c r="B79" s="1400" t="s">
        <v>576</v>
      </c>
      <c r="C79" s="36"/>
      <c r="D79" s="1291"/>
      <c r="E79" s="1319">
        <f>SUM(E71:E78)</f>
        <v>31.68</v>
      </c>
      <c r="F79" s="310">
        <f>SUM(F71:F78)</f>
        <v>31.33</v>
      </c>
      <c r="G79" s="310">
        <f>SUM(G71:G78)</f>
        <v>136.87200000000001</v>
      </c>
      <c r="H79" s="1292">
        <f>SUM(H71:H78)</f>
        <v>956.178</v>
      </c>
      <c r="I79" s="1401" t="s">
        <v>537</v>
      </c>
      <c r="J79" s="1294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</row>
    <row r="80" spans="2:45" ht="15" customHeight="1" thickBot="1">
      <c r="B80" s="1295" t="s">
        <v>13</v>
      </c>
      <c r="C80" s="28"/>
      <c r="D80" s="45"/>
      <c r="E80" s="332">
        <v>31.5</v>
      </c>
      <c r="F80" s="333">
        <v>32.200000000000003</v>
      </c>
      <c r="G80" s="473">
        <v>134.05000000000001</v>
      </c>
      <c r="H80" s="334">
        <v>952</v>
      </c>
      <c r="I80" s="1296" t="s">
        <v>538</v>
      </c>
      <c r="J80" s="1297">
        <f>D71+D75+D76+D77+150+30+120+15+D78</f>
        <v>975</v>
      </c>
      <c r="K80" s="135"/>
      <c r="L80" s="150"/>
      <c r="M80" s="150"/>
      <c r="N80" s="146"/>
      <c r="O80" s="146"/>
      <c r="P80" s="146"/>
      <c r="Q80" s="146"/>
      <c r="R80" s="146"/>
      <c r="S80" s="146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</row>
    <row r="81" spans="2:45"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</row>
    <row r="82" spans="2:45" ht="16.5" customHeight="1" thickBot="1"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</row>
    <row r="83" spans="2:45" ht="16.5" customHeight="1" thickBot="1">
      <c r="B83" s="1604" t="s">
        <v>516</v>
      </c>
      <c r="C83" s="102"/>
      <c r="D83" s="1299" t="s">
        <v>517</v>
      </c>
      <c r="E83" s="568" t="s">
        <v>518</v>
      </c>
      <c r="F83" s="568"/>
      <c r="G83" s="568"/>
      <c r="H83" s="1300" t="s">
        <v>519</v>
      </c>
      <c r="I83" s="1394" t="s">
        <v>520</v>
      </c>
      <c r="J83" s="1302" t="s">
        <v>521</v>
      </c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</row>
    <row r="84" spans="2:45" ht="14.25" customHeight="1">
      <c r="B84" s="1605" t="s">
        <v>522</v>
      </c>
      <c r="C84" s="1265" t="s">
        <v>523</v>
      </c>
      <c r="D84" s="1304" t="s">
        <v>524</v>
      </c>
      <c r="E84" s="1305" t="s">
        <v>525</v>
      </c>
      <c r="F84" s="1305" t="s">
        <v>74</v>
      </c>
      <c r="G84" s="1305" t="s">
        <v>75</v>
      </c>
      <c r="H84" s="1306" t="s">
        <v>526</v>
      </c>
      <c r="I84" s="1395" t="s">
        <v>527</v>
      </c>
      <c r="J84" s="1396" t="s">
        <v>528</v>
      </c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</row>
    <row r="85" spans="2:45" ht="17.25" customHeight="1" thickBot="1">
      <c r="B85" s="1606"/>
      <c r="C85" s="1271"/>
      <c r="D85" s="1272"/>
      <c r="E85" s="1308" t="s">
        <v>6</v>
      </c>
      <c r="F85" s="1308" t="s">
        <v>7</v>
      </c>
      <c r="G85" s="1308" t="s">
        <v>8</v>
      </c>
      <c r="H85" s="1273" t="s">
        <v>529</v>
      </c>
      <c r="I85" s="1274" t="s">
        <v>530</v>
      </c>
      <c r="J85" s="1398" t="s">
        <v>531</v>
      </c>
      <c r="K85" s="146"/>
      <c r="L85" s="146"/>
      <c r="M85" s="146"/>
      <c r="N85" s="146"/>
      <c r="O85" s="146"/>
      <c r="P85" s="146"/>
      <c r="Q85" s="146"/>
      <c r="R85" s="146"/>
      <c r="S85" s="146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</row>
    <row r="86" spans="2:45" ht="15" customHeight="1">
      <c r="B86" s="102"/>
      <c r="C86" s="1402" t="s">
        <v>259</v>
      </c>
      <c r="D86" s="571">
        <v>250</v>
      </c>
      <c r="E86" s="743">
        <v>3.891</v>
      </c>
      <c r="F86" s="738">
        <v>8.6780000000000008</v>
      </c>
      <c r="G86" s="749">
        <v>14.005000000000001</v>
      </c>
      <c r="H86" s="1764">
        <v>149.68600000000001</v>
      </c>
      <c r="I86" s="1403">
        <v>2</v>
      </c>
      <c r="J86" s="1312" t="s">
        <v>577</v>
      </c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</row>
    <row r="87" spans="2:45" ht="17.25" customHeight="1">
      <c r="B87" s="1280"/>
      <c r="C87" s="389" t="s">
        <v>698</v>
      </c>
      <c r="D87" s="621">
        <v>60</v>
      </c>
      <c r="E87" s="379">
        <v>0.66</v>
      </c>
      <c r="F87" s="698">
        <v>0.12</v>
      </c>
      <c r="G87" s="698">
        <v>2.2799999999999998</v>
      </c>
      <c r="H87" s="1860">
        <f t="shared" ref="H87" si="0">G87*4+F87*9+E87*4</f>
        <v>12.84</v>
      </c>
      <c r="I87" s="1410">
        <v>25</v>
      </c>
      <c r="J87" s="1411" t="s">
        <v>315</v>
      </c>
      <c r="K87" s="171"/>
      <c r="L87" s="135"/>
      <c r="M87" s="150"/>
      <c r="N87" s="150"/>
      <c r="O87" s="146"/>
      <c r="P87" s="146"/>
      <c r="Q87" s="146"/>
      <c r="R87" s="146"/>
      <c r="S87" s="146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</row>
    <row r="88" spans="2:45" ht="17.25" customHeight="1">
      <c r="B88" s="1280" t="s">
        <v>532</v>
      </c>
      <c r="C88" s="570" t="s">
        <v>229</v>
      </c>
      <c r="D88" s="571" t="s">
        <v>578</v>
      </c>
      <c r="E88" s="1466">
        <v>11.42</v>
      </c>
      <c r="F88" s="382">
        <v>9.4600000000000009</v>
      </c>
      <c r="G88" s="383">
        <v>18.024999999999999</v>
      </c>
      <c r="H88" s="1765">
        <v>202.92</v>
      </c>
      <c r="I88" s="1404">
        <v>12</v>
      </c>
      <c r="J88" s="1288" t="s">
        <v>228</v>
      </c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</row>
    <row r="89" spans="2:45">
      <c r="B89" s="1284" t="s">
        <v>533</v>
      </c>
      <c r="C89" s="858" t="s">
        <v>651</v>
      </c>
      <c r="D89" s="887" t="s">
        <v>321</v>
      </c>
      <c r="E89" s="477">
        <v>2.214</v>
      </c>
      <c r="F89" s="467">
        <v>5.3639999999999999</v>
      </c>
      <c r="G89" s="466">
        <v>17.242000000000001</v>
      </c>
      <c r="H89" s="1765">
        <v>126.1</v>
      </c>
      <c r="I89" s="1404">
        <v>22</v>
      </c>
      <c r="J89" s="1289" t="s">
        <v>579</v>
      </c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</row>
    <row r="90" spans="2:45" ht="17.25" customHeight="1">
      <c r="B90" s="1286" t="s">
        <v>14</v>
      </c>
      <c r="C90" s="859" t="s">
        <v>653</v>
      </c>
      <c r="D90" s="861"/>
      <c r="E90" s="1469">
        <v>1.34</v>
      </c>
      <c r="F90" s="749">
        <v>2.69</v>
      </c>
      <c r="G90" s="1470">
        <v>3.02</v>
      </c>
      <c r="H90" s="1766">
        <v>41.65</v>
      </c>
      <c r="I90" s="1405"/>
      <c r="J90" s="1283" t="s">
        <v>580</v>
      </c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</row>
    <row r="91" spans="2:45" ht="17.25" customHeight="1">
      <c r="B91" s="1284" t="s">
        <v>540</v>
      </c>
      <c r="C91" s="767" t="s">
        <v>175</v>
      </c>
      <c r="D91" s="621">
        <v>200</v>
      </c>
      <c r="E91" s="380">
        <v>4.5</v>
      </c>
      <c r="F91" s="719">
        <v>3.7</v>
      </c>
      <c r="G91" s="719">
        <v>19.600000000000001</v>
      </c>
      <c r="H91" s="1766">
        <v>129.69999999999999</v>
      </c>
      <c r="I91" s="1287">
        <v>38</v>
      </c>
      <c r="J91" s="1288" t="s">
        <v>176</v>
      </c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</row>
    <row r="92" spans="2:45" ht="15" customHeight="1">
      <c r="B92" s="92"/>
      <c r="C92" s="570" t="s">
        <v>11</v>
      </c>
      <c r="D92" s="621">
        <v>70</v>
      </c>
      <c r="E92" s="316">
        <v>3.6749999999999998</v>
      </c>
      <c r="F92" s="315">
        <v>0.497</v>
      </c>
      <c r="G92" s="317">
        <v>28.56</v>
      </c>
      <c r="H92" s="1761">
        <v>133.41300000000001</v>
      </c>
      <c r="I92" s="1326">
        <v>30</v>
      </c>
      <c r="J92" s="1288" t="s">
        <v>10</v>
      </c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</row>
    <row r="93" spans="2:45" ht="13.5" customHeight="1">
      <c r="B93" s="92"/>
      <c r="C93" s="570" t="s">
        <v>412</v>
      </c>
      <c r="D93" s="474">
        <v>40</v>
      </c>
      <c r="E93" s="379">
        <v>2.2599999999999998</v>
      </c>
      <c r="F93" s="698">
        <v>0.48</v>
      </c>
      <c r="G93" s="719">
        <v>16.739999999999998</v>
      </c>
      <c r="H93" s="1764">
        <v>80.319999999999993</v>
      </c>
      <c r="I93" s="1337">
        <v>31</v>
      </c>
      <c r="J93" s="1288" t="s">
        <v>10</v>
      </c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</row>
    <row r="94" spans="2:45" ht="14.25" customHeight="1" thickBot="1">
      <c r="B94" s="92"/>
      <c r="C94" s="570" t="s">
        <v>252</v>
      </c>
      <c r="D94" s="474">
        <v>30</v>
      </c>
      <c r="E94" s="460">
        <v>1.27</v>
      </c>
      <c r="F94" s="737">
        <v>1.42</v>
      </c>
      <c r="G94" s="1483">
        <v>13.297000000000001</v>
      </c>
      <c r="H94" s="1764">
        <v>71.048000000000002</v>
      </c>
      <c r="I94" s="1326">
        <v>32</v>
      </c>
      <c r="J94" s="1288" t="s">
        <v>10</v>
      </c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</row>
    <row r="95" spans="2:45" ht="16.5" customHeight="1" thickBot="1">
      <c r="B95" s="1400" t="s">
        <v>576</v>
      </c>
      <c r="C95" s="36"/>
      <c r="D95" s="1291"/>
      <c r="E95" s="309">
        <f>SUM(E86:E94)</f>
        <v>31.23</v>
      </c>
      <c r="F95" s="310">
        <f>SUM(F86:F94)</f>
        <v>32.409000000000006</v>
      </c>
      <c r="G95" s="310">
        <f>SUM(G86:G94)</f>
        <v>132.76900000000001</v>
      </c>
      <c r="H95" s="1292">
        <f>SUM(H86:H94)</f>
        <v>947.67699999999991</v>
      </c>
      <c r="I95" s="1401" t="s">
        <v>537</v>
      </c>
      <c r="J95" s="1294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</row>
    <row r="96" spans="2:45" ht="13.5" customHeight="1" thickBot="1">
      <c r="B96" s="1295" t="s">
        <v>13</v>
      </c>
      <c r="C96" s="28"/>
      <c r="D96" s="45"/>
      <c r="E96" s="332">
        <v>31.5</v>
      </c>
      <c r="F96" s="333">
        <v>32.200000000000003</v>
      </c>
      <c r="G96" s="473">
        <v>134.05000000000001</v>
      </c>
      <c r="H96" s="334">
        <v>952</v>
      </c>
      <c r="I96" s="1296" t="s">
        <v>538</v>
      </c>
      <c r="J96" s="1297">
        <f>D86+D91+D92+D93+D94+100+20+100+80+D87</f>
        <v>950</v>
      </c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</row>
    <row r="97" spans="2:45" ht="19.5" customHeight="1"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</row>
    <row r="98" spans="2:45" ht="17.25" customHeight="1" thickBot="1"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</row>
    <row r="99" spans="2:45" ht="15" customHeight="1" thickBot="1">
      <c r="B99" s="1298" t="s">
        <v>516</v>
      </c>
      <c r="C99" s="102"/>
      <c r="D99" s="1299" t="s">
        <v>517</v>
      </c>
      <c r="E99" s="568" t="s">
        <v>518</v>
      </c>
      <c r="F99" s="568"/>
      <c r="G99" s="568"/>
      <c r="H99" s="1300" t="s">
        <v>519</v>
      </c>
      <c r="I99" s="1394" t="s">
        <v>520</v>
      </c>
      <c r="J99" s="1302" t="s">
        <v>521</v>
      </c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</row>
    <row r="100" spans="2:45" ht="16.5" customHeight="1">
      <c r="B100" s="1303" t="s">
        <v>522</v>
      </c>
      <c r="C100" s="1265" t="s">
        <v>523</v>
      </c>
      <c r="D100" s="1304" t="s">
        <v>524</v>
      </c>
      <c r="E100" s="1305" t="s">
        <v>525</v>
      </c>
      <c r="F100" s="1305" t="s">
        <v>74</v>
      </c>
      <c r="G100" s="1305" t="s">
        <v>75</v>
      </c>
      <c r="H100" s="1306" t="s">
        <v>526</v>
      </c>
      <c r="I100" s="1395" t="s">
        <v>527</v>
      </c>
      <c r="J100" s="1396" t="s">
        <v>528</v>
      </c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</row>
    <row r="101" spans="2:45" ht="13.5" customHeight="1" thickBot="1">
      <c r="B101" s="1397"/>
      <c r="C101" s="1271"/>
      <c r="D101" s="1272"/>
      <c r="E101" s="1308" t="s">
        <v>6</v>
      </c>
      <c r="F101" s="1308" t="s">
        <v>7</v>
      </c>
      <c r="G101" s="1308" t="s">
        <v>8</v>
      </c>
      <c r="H101" s="1273" t="s">
        <v>529</v>
      </c>
      <c r="I101" s="1274" t="s">
        <v>530</v>
      </c>
      <c r="J101" s="1398" t="s">
        <v>531</v>
      </c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</row>
    <row r="102" spans="2:45" ht="14.25" customHeight="1">
      <c r="B102" s="1530" t="s">
        <v>532</v>
      </c>
      <c r="C102" s="1531" t="s">
        <v>368</v>
      </c>
      <c r="D102" s="1532">
        <v>250</v>
      </c>
      <c r="E102" s="1533">
        <v>2.0179999999999998</v>
      </c>
      <c r="F102" s="740">
        <v>7.58</v>
      </c>
      <c r="G102" s="740">
        <v>16.274999999999999</v>
      </c>
      <c r="H102" s="1762">
        <v>141.392</v>
      </c>
      <c r="I102" s="1341">
        <v>3</v>
      </c>
      <c r="J102" s="1332" t="s">
        <v>582</v>
      </c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</row>
    <row r="103" spans="2:45" ht="14.25" customHeight="1">
      <c r="B103" s="1534" t="s">
        <v>533</v>
      </c>
      <c r="C103" s="597" t="s">
        <v>583</v>
      </c>
      <c r="D103" s="1535" t="s">
        <v>601</v>
      </c>
      <c r="E103" s="449">
        <v>17.45</v>
      </c>
      <c r="F103" s="469">
        <v>17.260000000000002</v>
      </c>
      <c r="G103" s="1482">
        <v>50.637999999999998</v>
      </c>
      <c r="H103" s="1762">
        <v>427.69200000000001</v>
      </c>
      <c r="I103" s="1278">
        <v>26</v>
      </c>
      <c r="J103" s="1289" t="s">
        <v>16</v>
      </c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</row>
    <row r="104" spans="2:45" ht="15" customHeight="1">
      <c r="B104" s="1536" t="s">
        <v>14</v>
      </c>
      <c r="C104" s="1537" t="s">
        <v>192</v>
      </c>
      <c r="D104" s="1538"/>
      <c r="E104" s="1590">
        <v>1.78</v>
      </c>
      <c r="F104" s="742">
        <v>1.25</v>
      </c>
      <c r="G104" s="1591">
        <v>13.8</v>
      </c>
      <c r="H104" s="1763">
        <v>73.569999999999993</v>
      </c>
      <c r="I104" s="1447"/>
      <c r="J104" s="1324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</row>
    <row r="105" spans="2:45" ht="15.75" customHeight="1">
      <c r="B105" s="1534" t="s">
        <v>543</v>
      </c>
      <c r="C105" s="1539" t="s">
        <v>318</v>
      </c>
      <c r="D105" s="852">
        <v>200</v>
      </c>
      <c r="E105" s="1540">
        <v>5.8</v>
      </c>
      <c r="F105" s="697">
        <v>5</v>
      </c>
      <c r="G105" s="697">
        <v>9.6</v>
      </c>
      <c r="H105" s="1763">
        <v>106.6</v>
      </c>
      <c r="I105" s="1287">
        <v>41</v>
      </c>
      <c r="J105" s="1288" t="s">
        <v>239</v>
      </c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</row>
    <row r="106" spans="2:45" ht="15.75" customHeight="1">
      <c r="B106" s="1541"/>
      <c r="C106" s="768" t="s">
        <v>11</v>
      </c>
      <c r="D106" s="852">
        <v>50</v>
      </c>
      <c r="E106" s="316">
        <v>2.625</v>
      </c>
      <c r="F106" s="315">
        <v>0.35499999999999998</v>
      </c>
      <c r="G106" s="317">
        <v>20.396999999999998</v>
      </c>
      <c r="H106" s="1764">
        <v>95.283000000000001</v>
      </c>
      <c r="I106" s="1287">
        <v>30</v>
      </c>
      <c r="J106" s="1288" t="s">
        <v>10</v>
      </c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</row>
    <row r="107" spans="2:45" ht="15.75" customHeight="1">
      <c r="B107" s="1541"/>
      <c r="C107" s="768" t="s">
        <v>412</v>
      </c>
      <c r="D107" s="1535">
        <v>30</v>
      </c>
      <c r="E107" s="380">
        <v>1.6950000000000001</v>
      </c>
      <c r="F107" s="719">
        <v>0.36</v>
      </c>
      <c r="G107" s="719">
        <v>12.56</v>
      </c>
      <c r="H107" s="1762">
        <v>60.26</v>
      </c>
      <c r="I107" s="1278">
        <v>31</v>
      </c>
      <c r="J107" s="1289" t="s">
        <v>10</v>
      </c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</row>
    <row r="108" spans="2:45" ht="18.75" customHeight="1" thickBot="1">
      <c r="B108" s="1542"/>
      <c r="C108" s="1543" t="s">
        <v>544</v>
      </c>
      <c r="D108" s="1544">
        <v>110</v>
      </c>
      <c r="E108" s="1545">
        <v>0.44</v>
      </c>
      <c r="F108" s="1546">
        <v>0.44</v>
      </c>
      <c r="G108" s="1547">
        <v>10.78</v>
      </c>
      <c r="H108" s="1770">
        <v>48.84</v>
      </c>
      <c r="I108" s="1344">
        <v>33</v>
      </c>
      <c r="J108" s="1289" t="s">
        <v>584</v>
      </c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</row>
    <row r="109" spans="2:45" ht="15.75" customHeight="1" thickBot="1">
      <c r="B109" s="1548" t="s">
        <v>576</v>
      </c>
      <c r="C109" s="190"/>
      <c r="D109" s="1549"/>
      <c r="E109" s="1550">
        <f>SUM(E102:E108)</f>
        <v>31.808000000000003</v>
      </c>
      <c r="F109" s="1551">
        <f>SUM(F102:F108)</f>
        <v>32.245000000000005</v>
      </c>
      <c r="G109" s="1551">
        <f>SUM(G102:G108)</f>
        <v>134.04999999999998</v>
      </c>
      <c r="H109" s="1292">
        <f>SUM(H102:H108)</f>
        <v>953.63700000000006</v>
      </c>
      <c r="I109" s="1401" t="s">
        <v>537</v>
      </c>
      <c r="J109" s="1294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</row>
    <row r="110" spans="2:45" ht="19.5" customHeight="1" thickBot="1">
      <c r="B110" s="1295" t="s">
        <v>13</v>
      </c>
      <c r="C110" s="28"/>
      <c r="D110" s="45"/>
      <c r="E110" s="332">
        <v>31.5</v>
      </c>
      <c r="F110" s="333">
        <v>32.200000000000003</v>
      </c>
      <c r="G110" s="473">
        <v>134.05000000000001</v>
      </c>
      <c r="H110" s="334">
        <v>952</v>
      </c>
      <c r="I110" s="1296" t="s">
        <v>538</v>
      </c>
      <c r="J110" s="1297">
        <f>D102+D105+D106+D107+D108+175+25</f>
        <v>840</v>
      </c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</row>
    <row r="111" spans="2:45" ht="15" customHeight="1"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</row>
    <row r="112" spans="2:45" ht="15" customHeight="1"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</row>
    <row r="113" spans="2:45" ht="18.75" customHeight="1"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</row>
    <row r="114" spans="2:45" ht="19.5" customHeight="1">
      <c r="C114" s="763" t="s">
        <v>574</v>
      </c>
      <c r="D114" s="16"/>
      <c r="E114"/>
      <c r="F114"/>
      <c r="G114" s="16"/>
      <c r="H114" s="16"/>
      <c r="I114" s="17"/>
      <c r="J114" s="23">
        <v>0.35</v>
      </c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</row>
    <row r="115" spans="2:45" ht="18" customHeight="1">
      <c r="B115" s="16"/>
      <c r="C115" s="16" t="s">
        <v>545</v>
      </c>
      <c r="D115"/>
      <c r="E115"/>
      <c r="F115"/>
      <c r="G115"/>
      <c r="H115"/>
      <c r="I115"/>
      <c r="J115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</row>
    <row r="116" spans="2:45" ht="14.25" customHeight="1">
      <c r="B116" s="19" t="s">
        <v>560</v>
      </c>
      <c r="C116" s="17"/>
      <c r="D116"/>
      <c r="F116" s="19" t="s">
        <v>598</v>
      </c>
      <c r="H116" s="1393" t="s">
        <v>575</v>
      </c>
      <c r="I116" s="17"/>
      <c r="J116" s="17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</row>
    <row r="117" spans="2:45" ht="18.75" customHeight="1">
      <c r="D117" s="17"/>
      <c r="E117" s="22" t="s">
        <v>20</v>
      </c>
      <c r="H117" s="16"/>
      <c r="I117" s="17"/>
      <c r="J117" s="17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</row>
    <row r="118" spans="2:45" ht="18.75" customHeight="1" thickBot="1"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</row>
    <row r="119" spans="2:45" ht="15" thickBot="1">
      <c r="B119" s="1298" t="s">
        <v>516</v>
      </c>
      <c r="C119" s="102"/>
      <c r="D119" s="1299" t="s">
        <v>517</v>
      </c>
      <c r="E119" s="568" t="s">
        <v>518</v>
      </c>
      <c r="F119" s="568"/>
      <c r="G119" s="568"/>
      <c r="H119" s="1300" t="s">
        <v>519</v>
      </c>
      <c r="I119" s="1394" t="s">
        <v>520</v>
      </c>
      <c r="J119" s="1302" t="s">
        <v>521</v>
      </c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</row>
    <row r="120" spans="2:45" ht="18" customHeight="1">
      <c r="B120" s="1303" t="s">
        <v>522</v>
      </c>
      <c r="C120" s="1265" t="s">
        <v>523</v>
      </c>
      <c r="D120" s="1304" t="s">
        <v>524</v>
      </c>
      <c r="E120" s="1305" t="s">
        <v>525</v>
      </c>
      <c r="F120" s="1305" t="s">
        <v>74</v>
      </c>
      <c r="G120" s="1305" t="s">
        <v>75</v>
      </c>
      <c r="H120" s="1306" t="s">
        <v>526</v>
      </c>
      <c r="I120" s="1395" t="s">
        <v>527</v>
      </c>
      <c r="J120" s="1396" t="s">
        <v>528</v>
      </c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</row>
    <row r="121" spans="2:45" ht="17.25" customHeight="1" thickBot="1">
      <c r="B121" s="1397"/>
      <c r="C121" s="1271"/>
      <c r="D121" s="1272"/>
      <c r="E121" s="1308" t="s">
        <v>6</v>
      </c>
      <c r="F121" s="1308" t="s">
        <v>7</v>
      </c>
      <c r="G121" s="1308" t="s">
        <v>8</v>
      </c>
      <c r="H121" s="1273" t="s">
        <v>529</v>
      </c>
      <c r="I121" s="1274" t="s">
        <v>530</v>
      </c>
      <c r="J121" s="1398" t="s">
        <v>531</v>
      </c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</row>
    <row r="122" spans="2:45" ht="15" customHeight="1">
      <c r="B122" s="1263"/>
      <c r="C122" s="1309" t="s">
        <v>195</v>
      </c>
      <c r="D122" s="1310">
        <v>250</v>
      </c>
      <c r="E122" s="456">
        <v>7.8849999999999998</v>
      </c>
      <c r="F122" s="698">
        <v>10.462999999999999</v>
      </c>
      <c r="G122" s="698">
        <v>29.100999999999999</v>
      </c>
      <c r="H122" s="1764">
        <v>242.11099999999999</v>
      </c>
      <c r="I122" s="1737">
        <v>4</v>
      </c>
      <c r="J122" s="1320" t="s">
        <v>193</v>
      </c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</row>
    <row r="123" spans="2:45" ht="14.25" customHeight="1">
      <c r="B123" s="1280" t="s">
        <v>532</v>
      </c>
      <c r="C123" s="389" t="s">
        <v>699</v>
      </c>
      <c r="D123" s="621">
        <v>60</v>
      </c>
      <c r="E123" s="379">
        <v>0.42</v>
      </c>
      <c r="F123" s="698">
        <v>0.06</v>
      </c>
      <c r="G123" s="698">
        <v>1.1399999999999999</v>
      </c>
      <c r="H123" s="1860">
        <f t="shared" ref="H123" si="1">G123*4+F123*9+E123*4</f>
        <v>6.7799999999999994</v>
      </c>
      <c r="I123" s="1326">
        <v>14</v>
      </c>
      <c r="J123" s="1406" t="s">
        <v>315</v>
      </c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</row>
    <row r="124" spans="2:45" ht="15.75" customHeight="1">
      <c r="B124" s="1284" t="s">
        <v>533</v>
      </c>
      <c r="C124" s="389" t="s">
        <v>286</v>
      </c>
      <c r="D124" s="621" t="s">
        <v>628</v>
      </c>
      <c r="E124" s="380">
        <v>16.062999999999999</v>
      </c>
      <c r="F124" s="719">
        <v>20.88</v>
      </c>
      <c r="G124" s="719">
        <v>24.353999999999999</v>
      </c>
      <c r="H124" s="1860">
        <v>349.58800000000002</v>
      </c>
      <c r="I124" s="1326">
        <v>15</v>
      </c>
      <c r="J124" s="1288" t="s">
        <v>285</v>
      </c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</row>
    <row r="125" spans="2:45" ht="13.5" customHeight="1">
      <c r="B125" s="1286" t="s">
        <v>14</v>
      </c>
      <c r="C125" s="31" t="s">
        <v>691</v>
      </c>
      <c r="D125" s="621">
        <v>200</v>
      </c>
      <c r="E125" s="379">
        <v>0.63200000000000001</v>
      </c>
      <c r="F125" s="698">
        <v>0.27400000000000002</v>
      </c>
      <c r="G125" s="698">
        <v>28.64</v>
      </c>
      <c r="H125" s="1764">
        <v>119.554</v>
      </c>
      <c r="I125" s="1316">
        <v>35</v>
      </c>
      <c r="J125" s="1288" t="s">
        <v>15</v>
      </c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</row>
    <row r="126" spans="2:45" ht="13.5" customHeight="1">
      <c r="B126" s="1284" t="s">
        <v>585</v>
      </c>
      <c r="C126" s="389" t="s">
        <v>11</v>
      </c>
      <c r="D126" s="621">
        <v>70</v>
      </c>
      <c r="E126" s="316">
        <v>3.6749999999999998</v>
      </c>
      <c r="F126" s="315">
        <v>0.497</v>
      </c>
      <c r="G126" s="317">
        <v>28.56</v>
      </c>
      <c r="H126" s="1761">
        <v>133.41300000000001</v>
      </c>
      <c r="I126" s="1326">
        <v>30</v>
      </c>
      <c r="J126" s="1288" t="s">
        <v>10</v>
      </c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</row>
    <row r="127" spans="2:45" ht="12.75" customHeight="1" thickBot="1">
      <c r="B127" s="92"/>
      <c r="C127" s="389" t="s">
        <v>412</v>
      </c>
      <c r="D127" s="621">
        <v>50</v>
      </c>
      <c r="E127" s="379">
        <v>2.8250000000000002</v>
      </c>
      <c r="F127" s="698">
        <v>0.6</v>
      </c>
      <c r="G127" s="698">
        <v>20.94</v>
      </c>
      <c r="H127" s="1764">
        <v>100.46</v>
      </c>
      <c r="I127" s="1337">
        <v>31</v>
      </c>
      <c r="J127" s="1288" t="s">
        <v>10</v>
      </c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</row>
    <row r="128" spans="2:45" ht="18.75" customHeight="1" thickBot="1">
      <c r="B128" s="1400" t="s">
        <v>576</v>
      </c>
      <c r="C128" s="36"/>
      <c r="D128" s="33"/>
      <c r="E128" s="51">
        <f>SUM(E122:E127)</f>
        <v>31.5</v>
      </c>
      <c r="F128" s="52">
        <f>SUM(F122:F127)</f>
        <v>32.774000000000001</v>
      </c>
      <c r="G128" s="52">
        <f>SUM(G122:G127)</f>
        <v>132.73500000000001</v>
      </c>
      <c r="H128" s="1333">
        <f>SUM(H122:H127)</f>
        <v>951.90600000000006</v>
      </c>
      <c r="I128" s="1401" t="s">
        <v>537</v>
      </c>
      <c r="J128" s="1294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</row>
    <row r="129" spans="2:45" ht="14.25" customHeight="1" thickBot="1">
      <c r="B129" s="1736" t="s">
        <v>13</v>
      </c>
      <c r="C129" s="28"/>
      <c r="D129" s="36"/>
      <c r="E129" s="332">
        <v>31.5</v>
      </c>
      <c r="F129" s="333">
        <v>32.200000000000003</v>
      </c>
      <c r="G129" s="473">
        <v>134.05000000000001</v>
      </c>
      <c r="H129" s="334">
        <v>952</v>
      </c>
      <c r="I129" s="1296" t="s">
        <v>538</v>
      </c>
      <c r="J129" s="1297">
        <f>D122+D123+D125+D126+D127+60+120</f>
        <v>810</v>
      </c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</row>
    <row r="130" spans="2:45" ht="12.75" customHeight="1"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</row>
    <row r="131" spans="2:45" ht="15" customHeight="1" thickBot="1">
      <c r="E131" s="1389"/>
      <c r="F131" s="1389"/>
      <c r="G131" s="1389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</row>
    <row r="132" spans="2:45" ht="14.25" customHeight="1" thickBot="1">
      <c r="B132" s="1298" t="s">
        <v>516</v>
      </c>
      <c r="C132" s="102"/>
      <c r="D132" s="1299" t="s">
        <v>517</v>
      </c>
      <c r="E132" s="568" t="s">
        <v>518</v>
      </c>
      <c r="F132" s="568"/>
      <c r="G132" s="568"/>
      <c r="H132" s="1300" t="s">
        <v>519</v>
      </c>
      <c r="I132" s="1394" t="s">
        <v>520</v>
      </c>
      <c r="J132" s="1302" t="s">
        <v>521</v>
      </c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</row>
    <row r="133" spans="2:45" ht="13.5" customHeight="1">
      <c r="B133" s="1303" t="s">
        <v>522</v>
      </c>
      <c r="C133" s="1265" t="s">
        <v>523</v>
      </c>
      <c r="D133" s="1304" t="s">
        <v>524</v>
      </c>
      <c r="E133" s="1305" t="s">
        <v>525</v>
      </c>
      <c r="F133" s="1305" t="s">
        <v>74</v>
      </c>
      <c r="G133" s="1305" t="s">
        <v>75</v>
      </c>
      <c r="H133" s="1306" t="s">
        <v>526</v>
      </c>
      <c r="I133" s="1395" t="s">
        <v>527</v>
      </c>
      <c r="J133" s="1396" t="s">
        <v>528</v>
      </c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</row>
    <row r="134" spans="2:45" ht="15" thickBot="1">
      <c r="B134" s="1397"/>
      <c r="C134" s="1271"/>
      <c r="D134" s="1272"/>
      <c r="E134" s="1308" t="s">
        <v>6</v>
      </c>
      <c r="F134" s="1308" t="s">
        <v>7</v>
      </c>
      <c r="G134" s="1308" t="s">
        <v>8</v>
      </c>
      <c r="H134" s="1273" t="s">
        <v>529</v>
      </c>
      <c r="I134" s="1274" t="s">
        <v>530</v>
      </c>
      <c r="J134" s="1398" t="s">
        <v>531</v>
      </c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</row>
    <row r="135" spans="2:45">
      <c r="B135" s="1263" t="s">
        <v>532</v>
      </c>
      <c r="C135" s="389" t="s">
        <v>194</v>
      </c>
      <c r="D135" s="1448">
        <v>250</v>
      </c>
      <c r="E135" s="736">
        <v>5.0579999999999998</v>
      </c>
      <c r="F135" s="1407">
        <v>5.6660000000000004</v>
      </c>
      <c r="G135" s="736">
        <v>10.052</v>
      </c>
      <c r="H135" s="1764">
        <v>111.434</v>
      </c>
      <c r="I135" s="1335">
        <v>5</v>
      </c>
      <c r="J135" s="1312" t="s">
        <v>183</v>
      </c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</row>
    <row r="136" spans="2:45">
      <c r="B136" s="1284" t="s">
        <v>533</v>
      </c>
      <c r="C136" s="389" t="s">
        <v>586</v>
      </c>
      <c r="D136" s="621" t="s">
        <v>322</v>
      </c>
      <c r="E136" s="379">
        <v>12.4</v>
      </c>
      <c r="F136" s="698">
        <v>13.91</v>
      </c>
      <c r="G136" s="698">
        <v>11.01</v>
      </c>
      <c r="H136" s="1764">
        <v>218.83</v>
      </c>
      <c r="I136" s="1326">
        <v>18</v>
      </c>
      <c r="J136" s="1288" t="s">
        <v>25</v>
      </c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</row>
    <row r="137" spans="2:45" ht="15" customHeight="1">
      <c r="B137" s="1286" t="s">
        <v>14</v>
      </c>
      <c r="C137" s="1213" t="s">
        <v>587</v>
      </c>
      <c r="D137" s="1313" t="s">
        <v>602</v>
      </c>
      <c r="E137" s="1276">
        <v>5.165</v>
      </c>
      <c r="F137" s="1277">
        <v>10.621</v>
      </c>
      <c r="G137" s="1392">
        <v>23.998000000000001</v>
      </c>
      <c r="H137" s="1762">
        <v>212.24100000000001</v>
      </c>
      <c r="I137" s="1337">
        <v>21</v>
      </c>
      <c r="J137" s="1289" t="s">
        <v>319</v>
      </c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</row>
    <row r="138" spans="2:45" ht="18.75" customHeight="1">
      <c r="B138" s="1284" t="s">
        <v>588</v>
      </c>
      <c r="C138" s="1423" t="s">
        <v>320</v>
      </c>
      <c r="D138" s="1343"/>
      <c r="E138" s="741">
        <v>1.304</v>
      </c>
      <c r="F138" s="738">
        <v>0.96699999999999997</v>
      </c>
      <c r="G138" s="1600">
        <v>12.544</v>
      </c>
      <c r="H138" s="1763">
        <v>64.094999999999999</v>
      </c>
      <c r="I138" s="1338"/>
      <c r="J138" s="1283" t="s">
        <v>250</v>
      </c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</row>
    <row r="139" spans="2:45" ht="13.5" customHeight="1">
      <c r="B139" s="92"/>
      <c r="C139" s="1423" t="s">
        <v>213</v>
      </c>
      <c r="D139" s="621">
        <v>200</v>
      </c>
      <c r="E139" s="379">
        <v>1</v>
      </c>
      <c r="F139" s="698">
        <v>0</v>
      </c>
      <c r="G139" s="698">
        <v>20.92</v>
      </c>
      <c r="H139" s="1764">
        <v>87.68</v>
      </c>
      <c r="I139" s="1326">
        <v>34</v>
      </c>
      <c r="J139" s="1288" t="s">
        <v>9</v>
      </c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</row>
    <row r="140" spans="2:45" ht="15" customHeight="1">
      <c r="B140" s="92"/>
      <c r="C140" s="389" t="s">
        <v>11</v>
      </c>
      <c r="D140" s="621">
        <v>70</v>
      </c>
      <c r="E140" s="316">
        <v>3.6749999999999998</v>
      </c>
      <c r="F140" s="315">
        <v>0.497</v>
      </c>
      <c r="G140" s="317">
        <v>28.56</v>
      </c>
      <c r="H140" s="1761">
        <v>133.41300000000001</v>
      </c>
      <c r="I140" s="1326">
        <v>30</v>
      </c>
      <c r="J140" s="1288" t="s">
        <v>10</v>
      </c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</row>
    <row r="141" spans="2:45" ht="12.75" customHeight="1">
      <c r="B141" s="92"/>
      <c r="C141" s="767" t="s">
        <v>412</v>
      </c>
      <c r="D141" s="621">
        <v>40</v>
      </c>
      <c r="E141" s="379">
        <v>2.2599999999999998</v>
      </c>
      <c r="F141" s="698">
        <v>0.48</v>
      </c>
      <c r="G141" s="698">
        <v>16.739999999999998</v>
      </c>
      <c r="H141" s="1764">
        <v>80.319999999999993</v>
      </c>
      <c r="I141" s="1337">
        <v>31</v>
      </c>
      <c r="J141" s="1288" t="s">
        <v>10</v>
      </c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</row>
    <row r="142" spans="2:45" ht="13.5" customHeight="1" thickBot="1">
      <c r="B142" s="94"/>
      <c r="C142" s="1334" t="s">
        <v>689</v>
      </c>
      <c r="D142" s="1317">
        <v>105</v>
      </c>
      <c r="E142" s="470">
        <v>0.42</v>
      </c>
      <c r="F142" s="1735">
        <v>0.10100000000000001</v>
      </c>
      <c r="G142" s="472">
        <v>10</v>
      </c>
      <c r="H142" s="1764">
        <v>42.588999999999999</v>
      </c>
      <c r="I142" s="1337">
        <v>33</v>
      </c>
      <c r="J142" s="1289" t="s">
        <v>584</v>
      </c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</row>
    <row r="143" spans="2:45" ht="17.25" customHeight="1" thickBot="1">
      <c r="B143" s="1400" t="s">
        <v>576</v>
      </c>
      <c r="C143" s="32"/>
      <c r="D143" s="43"/>
      <c r="E143" s="51">
        <f>SUM(E135:E142)</f>
        <v>31.281999999999996</v>
      </c>
      <c r="F143" s="52">
        <f>SUM(F135:F142)</f>
        <v>32.241999999999997</v>
      </c>
      <c r="G143" s="52">
        <f>SUM(G135:G142)</f>
        <v>133.82400000000001</v>
      </c>
      <c r="H143" s="1333">
        <f>SUM(H135:H142)</f>
        <v>950.60199999999986</v>
      </c>
      <c r="I143" s="1401" t="s">
        <v>537</v>
      </c>
      <c r="J143" s="1294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</row>
    <row r="144" spans="2:45" ht="14.25" customHeight="1" thickBot="1">
      <c r="B144" s="1295" t="s">
        <v>13</v>
      </c>
      <c r="C144" s="35"/>
      <c r="D144" s="45"/>
      <c r="E144" s="332">
        <v>31.5</v>
      </c>
      <c r="F144" s="333">
        <v>32.200000000000003</v>
      </c>
      <c r="G144" s="473">
        <v>134.05000000000001</v>
      </c>
      <c r="H144" s="334">
        <v>952</v>
      </c>
      <c r="I144" s="1296" t="s">
        <v>538</v>
      </c>
      <c r="J144" s="1297">
        <f>D135+D139+D140+D141+D142+100+20+125+55</f>
        <v>965</v>
      </c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</row>
    <row r="145" spans="2:45" ht="13.5" customHeight="1">
      <c r="I145" s="1382"/>
      <c r="J145" s="1383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</row>
    <row r="146" spans="2:45" ht="15.75" customHeight="1" thickBot="1"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</row>
    <row r="147" spans="2:45" ht="17.25" customHeight="1" thickBot="1">
      <c r="B147" s="1386" t="s">
        <v>560</v>
      </c>
      <c r="C147" s="56"/>
      <c r="D147" s="57"/>
      <c r="E147" s="568" t="s">
        <v>518</v>
      </c>
      <c r="F147" s="568"/>
      <c r="G147" s="568"/>
      <c r="H147" s="1300" t="s">
        <v>519</v>
      </c>
      <c r="I147" s="1349" t="s">
        <v>555</v>
      </c>
      <c r="J147" s="135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</row>
    <row r="148" spans="2:45" ht="18" customHeight="1">
      <c r="B148" s="60"/>
      <c r="C148" s="1726" t="s">
        <v>556</v>
      </c>
      <c r="D148" s="321"/>
      <c r="E148" s="1352" t="s">
        <v>525</v>
      </c>
      <c r="F148" s="1305" t="s">
        <v>74</v>
      </c>
      <c r="G148" s="1305" t="s">
        <v>75</v>
      </c>
      <c r="H148" s="1306" t="s">
        <v>526</v>
      </c>
      <c r="I148" s="1353" t="s">
        <v>55</v>
      </c>
      <c r="J148" s="1354" t="s">
        <v>481</v>
      </c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</row>
    <row r="149" spans="2:45" ht="15.75" customHeight="1" thickBot="1">
      <c r="B149" s="54"/>
      <c r="C149" s="1727" t="s">
        <v>1</v>
      </c>
      <c r="D149" s="1355"/>
      <c r="E149" s="1356" t="s">
        <v>6</v>
      </c>
      <c r="F149" s="1308" t="s">
        <v>7</v>
      </c>
      <c r="G149" s="1308" t="s">
        <v>8</v>
      </c>
      <c r="H149" s="1273" t="s">
        <v>529</v>
      </c>
      <c r="I149" s="1353" t="s">
        <v>482</v>
      </c>
      <c r="J149" s="1357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</row>
    <row r="150" spans="2:45" ht="14.25" customHeight="1">
      <c r="B150" s="60"/>
      <c r="C150" s="1358" t="s">
        <v>173</v>
      </c>
      <c r="D150" s="1359">
        <v>1</v>
      </c>
      <c r="E150" s="331">
        <v>90</v>
      </c>
      <c r="F150" s="58">
        <v>92</v>
      </c>
      <c r="G150" s="59">
        <v>383</v>
      </c>
      <c r="H150" s="1732">
        <v>2720</v>
      </c>
      <c r="I150" s="1729" t="s">
        <v>525</v>
      </c>
      <c r="J150" s="1361">
        <f>(E152-E154)*5</f>
        <v>0</v>
      </c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</row>
    <row r="151" spans="2:45" ht="14.25" customHeight="1">
      <c r="B151" s="708"/>
      <c r="C151" s="322" t="s">
        <v>202</v>
      </c>
      <c r="D151" s="1362"/>
      <c r="E151" s="1363"/>
      <c r="F151" s="1364"/>
      <c r="G151" s="1364"/>
      <c r="H151" s="1365"/>
      <c r="I151" s="1730" t="s">
        <v>74</v>
      </c>
      <c r="J151" s="1367">
        <f>(F152-F154)*5</f>
        <v>0</v>
      </c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</row>
    <row r="152" spans="2:45" ht="14.25" customHeight="1">
      <c r="B152" s="1368" t="s">
        <v>26</v>
      </c>
      <c r="C152" s="1369" t="s">
        <v>595</v>
      </c>
      <c r="D152" s="1370">
        <v>0.35</v>
      </c>
      <c r="E152" s="1754">
        <v>31.5</v>
      </c>
      <c r="F152" s="1755">
        <v>32.200000000000003</v>
      </c>
      <c r="G152" s="1854">
        <v>134.05000000000001</v>
      </c>
      <c r="H152" s="1855">
        <v>952</v>
      </c>
      <c r="I152" s="1730" t="s">
        <v>75</v>
      </c>
      <c r="J152" s="1367">
        <f>(G152-G154)*5</f>
        <v>0</v>
      </c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</row>
    <row r="153" spans="2:45" ht="14.25" customHeight="1">
      <c r="B153" s="60"/>
      <c r="C153" s="1371"/>
      <c r="D153" s="1372"/>
      <c r="E153" s="1326"/>
      <c r="F153" s="1375"/>
      <c r="G153" s="1375"/>
      <c r="H153" s="1376"/>
      <c r="I153" s="1731" t="s">
        <v>557</v>
      </c>
      <c r="J153" s="1378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</row>
    <row r="154" spans="2:45" ht="16.5" customHeight="1" thickBot="1">
      <c r="B154" s="312"/>
      <c r="C154" s="313" t="s">
        <v>687</v>
      </c>
      <c r="D154" s="1379"/>
      <c r="E154" s="1733">
        <f>(E79+E95+E109+E128+E143)/5</f>
        <v>31.5</v>
      </c>
      <c r="F154" s="1431">
        <f>(F79+F95+F109+F128+F143)/5</f>
        <v>32.200000000000003</v>
      </c>
      <c r="G154" s="1431">
        <f>(G79+G95+G109+G128+G143)/5</f>
        <v>134.05000000000001</v>
      </c>
      <c r="H154" s="1734">
        <f>(H79+H95+H109+H128+H143)/5</f>
        <v>952</v>
      </c>
      <c r="I154" s="1728" t="s">
        <v>529</v>
      </c>
      <c r="J154" s="1443">
        <f>(H152-H154)*5</f>
        <v>0</v>
      </c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</row>
    <row r="155" spans="2:45" ht="14.25" customHeight="1"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</row>
    <row r="156" spans="2:45" ht="14.25" customHeight="1"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</row>
    <row r="157" spans="2:45" ht="12.75" customHeight="1"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</row>
    <row r="158" spans="2:45" ht="11.25" customHeight="1"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</row>
    <row r="159" spans="2:45" ht="10.5" customHeight="1"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</row>
    <row r="160" spans="2:45" ht="9.75" customHeight="1"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</row>
    <row r="161" spans="2:45" ht="12" customHeight="1"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</row>
    <row r="162" spans="2:45" ht="12" customHeight="1"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</row>
    <row r="163" spans="2:45" ht="11.25" customHeight="1"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</row>
    <row r="164" spans="2:45" ht="12.75" customHeight="1"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</row>
    <row r="165" spans="2:45" ht="11.25" customHeight="1"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</row>
    <row r="166" spans="2:45" ht="11.25" customHeight="1"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</row>
    <row r="167" spans="2:45" ht="12.75" customHeight="1"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</row>
    <row r="168" spans="2:45"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</row>
    <row r="169" spans="2:45" ht="11.25" customHeight="1"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</row>
    <row r="170" spans="2:45" ht="11.25" customHeight="1"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</row>
    <row r="171" spans="2:45">
      <c r="C171" s="763" t="s">
        <v>574</v>
      </c>
      <c r="D171" s="16"/>
      <c r="E171"/>
      <c r="F171"/>
      <c r="G171" s="16"/>
      <c r="H171" s="16"/>
      <c r="I171" s="17"/>
      <c r="J171" s="23">
        <v>0.35</v>
      </c>
      <c r="K171" s="146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</row>
    <row r="172" spans="2:45">
      <c r="B172" s="16"/>
      <c r="C172" s="16" t="s">
        <v>545</v>
      </c>
      <c r="D172"/>
      <c r="E172"/>
      <c r="F172"/>
      <c r="G172"/>
      <c r="H172"/>
      <c r="I172"/>
      <c r="J172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</row>
    <row r="173" spans="2:45" ht="15.6">
      <c r="B173" s="19" t="s">
        <v>560</v>
      </c>
      <c r="C173" s="17"/>
      <c r="D173"/>
      <c r="F173" s="19" t="s">
        <v>598</v>
      </c>
      <c r="H173" s="1393" t="s">
        <v>575</v>
      </c>
      <c r="I173" s="17"/>
      <c r="J173" s="17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</row>
    <row r="174" spans="2:45" ht="21">
      <c r="D174" s="17"/>
      <c r="E174" s="22" t="s">
        <v>20</v>
      </c>
      <c r="H174" s="16"/>
      <c r="I174" s="17"/>
      <c r="J174" s="17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</row>
    <row r="175" spans="2:45" ht="15" thickBot="1"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</row>
    <row r="176" spans="2:45" ht="15" thickBot="1">
      <c r="B176" s="1604" t="s">
        <v>516</v>
      </c>
      <c r="C176" s="102"/>
      <c r="D176" s="1299" t="s">
        <v>517</v>
      </c>
      <c r="E176" s="568" t="s">
        <v>518</v>
      </c>
      <c r="F176" s="568"/>
      <c r="G176" s="568"/>
      <c r="H176" s="1300" t="s">
        <v>519</v>
      </c>
      <c r="I176" s="1394" t="s">
        <v>520</v>
      </c>
      <c r="J176" s="1302" t="s">
        <v>521</v>
      </c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</row>
    <row r="177" spans="2:45">
      <c r="B177" s="1605" t="s">
        <v>522</v>
      </c>
      <c r="C177" s="1265" t="s">
        <v>523</v>
      </c>
      <c r="D177" s="1304" t="s">
        <v>524</v>
      </c>
      <c r="E177" s="1305" t="s">
        <v>525</v>
      </c>
      <c r="F177" s="1305" t="s">
        <v>74</v>
      </c>
      <c r="G177" s="1305" t="s">
        <v>75</v>
      </c>
      <c r="H177" s="1306" t="s">
        <v>526</v>
      </c>
      <c r="I177" s="1395" t="s">
        <v>527</v>
      </c>
      <c r="J177" s="1396" t="s">
        <v>528</v>
      </c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</row>
    <row r="178" spans="2:45" ht="15" thickBot="1">
      <c r="B178" s="1606"/>
      <c r="C178" s="1271"/>
      <c r="D178" s="1272"/>
      <c r="E178" s="1308" t="s">
        <v>6</v>
      </c>
      <c r="F178" s="1308" t="s">
        <v>7</v>
      </c>
      <c r="G178" s="1308" t="s">
        <v>8</v>
      </c>
      <c r="H178" s="1273" t="s">
        <v>529</v>
      </c>
      <c r="I178" s="1408" t="s">
        <v>530</v>
      </c>
      <c r="J178" s="1396" t="s">
        <v>531</v>
      </c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</row>
    <row r="179" spans="2:45">
      <c r="B179" s="1263" t="s">
        <v>532</v>
      </c>
      <c r="C179" s="389" t="s">
        <v>296</v>
      </c>
      <c r="D179" s="1340">
        <v>250</v>
      </c>
      <c r="E179" s="457">
        <v>3.2229999999999999</v>
      </c>
      <c r="F179" s="458">
        <v>7.1760000000000002</v>
      </c>
      <c r="G179" s="458">
        <v>15.94</v>
      </c>
      <c r="H179" s="1764">
        <v>141.23599999999999</v>
      </c>
      <c r="I179" s="1409">
        <v>6</v>
      </c>
      <c r="J179" s="1332" t="s">
        <v>177</v>
      </c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</row>
    <row r="180" spans="2:45">
      <c r="B180" s="1284" t="s">
        <v>547</v>
      </c>
      <c r="C180" s="389" t="s">
        <v>698</v>
      </c>
      <c r="D180" s="621">
        <v>60</v>
      </c>
      <c r="E180" s="379">
        <v>0.66</v>
      </c>
      <c r="F180" s="698">
        <v>0.12</v>
      </c>
      <c r="G180" s="698">
        <v>2.2799999999999998</v>
      </c>
      <c r="H180" s="1860">
        <f t="shared" ref="H180" si="2">G180*4+F180*9+E180*4</f>
        <v>12.84</v>
      </c>
      <c r="I180" s="1410">
        <v>25</v>
      </c>
      <c r="J180" s="1411" t="s">
        <v>315</v>
      </c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</row>
    <row r="181" spans="2:45" ht="15.6">
      <c r="B181" s="1286" t="s">
        <v>14</v>
      </c>
      <c r="C181" s="389" t="s">
        <v>123</v>
      </c>
      <c r="D181" s="621" t="s">
        <v>629</v>
      </c>
      <c r="E181" s="461">
        <v>17.431000000000001</v>
      </c>
      <c r="F181" s="737">
        <v>19.094000000000001</v>
      </c>
      <c r="G181" s="737">
        <v>37.244</v>
      </c>
      <c r="H181" s="1764">
        <v>390.54599999999999</v>
      </c>
      <c r="I181" s="1412">
        <v>16</v>
      </c>
      <c r="J181" s="1288" t="s">
        <v>21</v>
      </c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</row>
    <row r="182" spans="2:45">
      <c r="B182" s="1284" t="s">
        <v>589</v>
      </c>
      <c r="C182" s="1315" t="s">
        <v>581</v>
      </c>
      <c r="D182" s="621">
        <v>200</v>
      </c>
      <c r="E182" s="379">
        <v>2.82</v>
      </c>
      <c r="F182" s="698">
        <v>3.45</v>
      </c>
      <c r="G182" s="698">
        <v>20.652999999999999</v>
      </c>
      <c r="H182" s="1764">
        <v>124.94199999999999</v>
      </c>
      <c r="I182" s="1399">
        <v>39</v>
      </c>
      <c r="J182" s="1288" t="s">
        <v>373</v>
      </c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</row>
    <row r="183" spans="2:45">
      <c r="B183" s="92"/>
      <c r="C183" s="389" t="s">
        <v>11</v>
      </c>
      <c r="D183" s="621">
        <v>70</v>
      </c>
      <c r="E183" s="316">
        <v>3.6749999999999998</v>
      </c>
      <c r="F183" s="315">
        <v>0.497</v>
      </c>
      <c r="G183" s="317">
        <v>28.56</v>
      </c>
      <c r="H183" s="1761">
        <v>133.41300000000001</v>
      </c>
      <c r="I183" s="1326">
        <v>30</v>
      </c>
      <c r="J183" s="1288" t="s">
        <v>10</v>
      </c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</row>
    <row r="184" spans="2:45">
      <c r="B184" s="92"/>
      <c r="C184" s="767" t="s">
        <v>412</v>
      </c>
      <c r="D184" s="621">
        <v>50</v>
      </c>
      <c r="E184" s="379">
        <v>2.8250000000000002</v>
      </c>
      <c r="F184" s="698">
        <v>0.6</v>
      </c>
      <c r="G184" s="698">
        <v>20.94</v>
      </c>
      <c r="H184" s="1764">
        <v>100.46</v>
      </c>
      <c r="I184" s="1337">
        <v>31</v>
      </c>
      <c r="J184" s="1288" t="s">
        <v>10</v>
      </c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</row>
    <row r="185" spans="2:45" ht="15" thickBot="1">
      <c r="B185" s="94"/>
      <c r="C185" s="767" t="s">
        <v>252</v>
      </c>
      <c r="D185" s="1317">
        <v>22</v>
      </c>
      <c r="E185" s="460">
        <v>0.94</v>
      </c>
      <c r="F185" s="737">
        <v>1.04</v>
      </c>
      <c r="G185" s="1483">
        <v>9.89</v>
      </c>
      <c r="H185" s="1764">
        <v>52.68</v>
      </c>
      <c r="I185" s="1326">
        <v>32</v>
      </c>
      <c r="J185" s="1288" t="s">
        <v>10</v>
      </c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</row>
    <row r="186" spans="2:45" ht="15" thickBot="1">
      <c r="B186" s="1400" t="s">
        <v>576</v>
      </c>
      <c r="C186" s="32"/>
      <c r="D186" s="33"/>
      <c r="E186" s="51">
        <f>SUM(E179:E185)</f>
        <v>31.574000000000002</v>
      </c>
      <c r="F186" s="52">
        <f>SUM(F179:F185)</f>
        <v>31.977</v>
      </c>
      <c r="G186" s="52">
        <f>SUM(G179:G185)</f>
        <v>135.50700000000001</v>
      </c>
      <c r="H186" s="1333">
        <f>SUM(H179:H185)</f>
        <v>956.11699999999996</v>
      </c>
      <c r="I186" s="1401" t="s">
        <v>537</v>
      </c>
      <c r="J186" s="1294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</row>
    <row r="187" spans="2:45" ht="15" thickBot="1">
      <c r="B187" s="1295" t="s">
        <v>13</v>
      </c>
      <c r="C187" s="35"/>
      <c r="D187" s="36"/>
      <c r="E187" s="332">
        <v>31.5</v>
      </c>
      <c r="F187" s="333">
        <v>32.200000000000003</v>
      </c>
      <c r="G187" s="473">
        <v>134.05000000000001</v>
      </c>
      <c r="H187" s="334">
        <v>952</v>
      </c>
      <c r="I187" s="1296" t="s">
        <v>538</v>
      </c>
      <c r="J187" s="1297">
        <f>D179+D180+D182+D183+D184+D185+55+125</f>
        <v>832</v>
      </c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</row>
    <row r="188" spans="2:45" ht="15" thickBot="1">
      <c r="E188" s="1389"/>
      <c r="F188" s="1389"/>
      <c r="G188" s="1389"/>
      <c r="H188" s="1449"/>
      <c r="I188" s="1251"/>
      <c r="J188" s="1251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</row>
    <row r="189" spans="2:45" ht="15" thickBot="1">
      <c r="B189" s="1298" t="s">
        <v>516</v>
      </c>
      <c r="C189" s="102"/>
      <c r="D189" s="1299" t="s">
        <v>517</v>
      </c>
      <c r="E189" s="568" t="s">
        <v>518</v>
      </c>
      <c r="F189" s="568"/>
      <c r="G189" s="568"/>
      <c r="H189" s="1300" t="s">
        <v>519</v>
      </c>
      <c r="I189" s="1394" t="s">
        <v>520</v>
      </c>
      <c r="J189" s="1302" t="s">
        <v>521</v>
      </c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</row>
    <row r="190" spans="2:45">
      <c r="B190" s="1303" t="s">
        <v>522</v>
      </c>
      <c r="C190" s="1265" t="s">
        <v>523</v>
      </c>
      <c r="D190" s="1304" t="s">
        <v>524</v>
      </c>
      <c r="E190" s="1305" t="s">
        <v>525</v>
      </c>
      <c r="F190" s="1305" t="s">
        <v>74</v>
      </c>
      <c r="G190" s="1305" t="s">
        <v>75</v>
      </c>
      <c r="H190" s="1306" t="s">
        <v>526</v>
      </c>
      <c r="I190" s="1395" t="s">
        <v>527</v>
      </c>
      <c r="J190" s="1396" t="s">
        <v>528</v>
      </c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</row>
    <row r="191" spans="2:45" ht="15" thickBot="1">
      <c r="B191" s="1397"/>
      <c r="C191" s="1271"/>
      <c r="D191" s="1272"/>
      <c r="E191" s="1308" t="s">
        <v>6</v>
      </c>
      <c r="F191" s="1308" t="s">
        <v>7</v>
      </c>
      <c r="G191" s="1308" t="s">
        <v>8</v>
      </c>
      <c r="H191" s="1273" t="s">
        <v>529</v>
      </c>
      <c r="I191" s="1408" t="s">
        <v>530</v>
      </c>
      <c r="J191" s="1396" t="s">
        <v>531</v>
      </c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</row>
    <row r="192" spans="2:45">
      <c r="B192" s="1263" t="s">
        <v>532</v>
      </c>
      <c r="C192" s="388" t="s">
        <v>300</v>
      </c>
      <c r="D192" s="1310">
        <v>250</v>
      </c>
      <c r="E192" s="379">
        <v>7.4240000000000004</v>
      </c>
      <c r="F192" s="698">
        <v>9.5030000000000001</v>
      </c>
      <c r="G192" s="698">
        <v>16.047999999999998</v>
      </c>
      <c r="H192" s="1764">
        <v>179.41499999999999</v>
      </c>
      <c r="I192" s="1413">
        <v>7</v>
      </c>
      <c r="J192" s="1312" t="s">
        <v>323</v>
      </c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</row>
    <row r="193" spans="2:45">
      <c r="B193" s="1284" t="s">
        <v>547</v>
      </c>
      <c r="C193" s="389" t="s">
        <v>223</v>
      </c>
      <c r="D193" s="621" t="s">
        <v>701</v>
      </c>
      <c r="E193" s="379">
        <v>12.31</v>
      </c>
      <c r="F193" s="698">
        <v>10.255000000000001</v>
      </c>
      <c r="G193" s="698">
        <v>12.34</v>
      </c>
      <c r="H193" s="1764">
        <v>190.89500000000001</v>
      </c>
      <c r="I193" s="1414">
        <v>13</v>
      </c>
      <c r="J193" s="1415" t="s">
        <v>24</v>
      </c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</row>
    <row r="194" spans="2:45" ht="15.6">
      <c r="B194" s="1286" t="s">
        <v>14</v>
      </c>
      <c r="C194" s="1213" t="s">
        <v>317</v>
      </c>
      <c r="D194" s="1313" t="s">
        <v>321</v>
      </c>
      <c r="E194" s="1276">
        <v>2.214</v>
      </c>
      <c r="F194" s="1277">
        <v>5.3639999999999999</v>
      </c>
      <c r="G194" s="1392">
        <v>17.242000000000001</v>
      </c>
      <c r="H194" s="1762">
        <v>126.1</v>
      </c>
      <c r="I194" s="1416">
        <v>23</v>
      </c>
      <c r="J194" s="1289" t="s">
        <v>248</v>
      </c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</row>
    <row r="195" spans="2:45">
      <c r="B195" s="1284" t="s">
        <v>590</v>
      </c>
      <c r="C195" s="1423" t="s">
        <v>316</v>
      </c>
      <c r="D195" s="1450"/>
      <c r="E195" s="741">
        <v>2.1840000000000002</v>
      </c>
      <c r="F195" s="738">
        <v>5.75</v>
      </c>
      <c r="G195" s="1281">
        <v>11.64</v>
      </c>
      <c r="H195" s="1763">
        <v>107.04600000000001</v>
      </c>
      <c r="I195" s="1417"/>
      <c r="J195" s="1283" t="s">
        <v>250</v>
      </c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</row>
    <row r="196" spans="2:45">
      <c r="B196" s="37"/>
      <c r="C196" s="389" t="s">
        <v>213</v>
      </c>
      <c r="D196" s="621">
        <v>200</v>
      </c>
      <c r="E196" s="379">
        <v>1</v>
      </c>
      <c r="F196" s="698">
        <v>0</v>
      </c>
      <c r="G196" s="698">
        <v>20.92</v>
      </c>
      <c r="H196" s="1764">
        <v>87.68</v>
      </c>
      <c r="I196" s="1418">
        <v>34</v>
      </c>
      <c r="J196" s="1288" t="s">
        <v>9</v>
      </c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</row>
    <row r="197" spans="2:45">
      <c r="B197" s="37"/>
      <c r="C197" s="389" t="s">
        <v>11</v>
      </c>
      <c r="D197" s="621">
        <v>70</v>
      </c>
      <c r="E197" s="379">
        <v>3.6749999999999998</v>
      </c>
      <c r="F197" s="698">
        <v>0.497</v>
      </c>
      <c r="G197" s="764">
        <v>28.56</v>
      </c>
      <c r="H197" s="1761">
        <v>133.41300000000001</v>
      </c>
      <c r="I197" s="1326">
        <v>30</v>
      </c>
      <c r="J197" s="1288" t="s">
        <v>10</v>
      </c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</row>
    <row r="198" spans="2:45">
      <c r="B198" s="37"/>
      <c r="C198" s="767" t="s">
        <v>412</v>
      </c>
      <c r="D198" s="621">
        <v>40</v>
      </c>
      <c r="E198" s="379">
        <v>2.2599999999999998</v>
      </c>
      <c r="F198" s="698">
        <v>0.48</v>
      </c>
      <c r="G198" s="698">
        <v>16.739999999999998</v>
      </c>
      <c r="H198" s="1764">
        <v>80.319999999999993</v>
      </c>
      <c r="I198" s="1337">
        <v>31</v>
      </c>
      <c r="J198" s="1288" t="s">
        <v>10</v>
      </c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</row>
    <row r="199" spans="2:45" ht="15" thickBot="1">
      <c r="B199" s="94"/>
      <c r="C199" s="570" t="s">
        <v>680</v>
      </c>
      <c r="D199" s="1317">
        <v>110</v>
      </c>
      <c r="E199" s="470">
        <v>0.48499999999999999</v>
      </c>
      <c r="F199" s="471">
        <v>0.11</v>
      </c>
      <c r="G199" s="472">
        <v>10.78</v>
      </c>
      <c r="H199" s="1764">
        <v>46.05</v>
      </c>
      <c r="I199" s="1337"/>
      <c r="J199" s="1289" t="s">
        <v>584</v>
      </c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</row>
    <row r="200" spans="2:45" ht="15" thickBot="1">
      <c r="B200" s="1290" t="s">
        <v>576</v>
      </c>
      <c r="C200" s="32"/>
      <c r="D200" s="43"/>
      <c r="E200" s="132">
        <f>SUM(E192:E199)</f>
        <v>31.552</v>
      </c>
      <c r="F200" s="52">
        <f>SUM(F192:F199)</f>
        <v>31.959000000000003</v>
      </c>
      <c r="G200" s="52">
        <f>SUM(G192:G199)</f>
        <v>134.26999999999998</v>
      </c>
      <c r="H200" s="1339">
        <f>SUM(H192:H199)</f>
        <v>950.91899999999987</v>
      </c>
      <c r="I200" s="1401" t="s">
        <v>537</v>
      </c>
      <c r="J200" s="1294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</row>
    <row r="201" spans="2:45" ht="15" thickBot="1">
      <c r="B201" s="1295" t="s">
        <v>13</v>
      </c>
      <c r="C201" s="35"/>
      <c r="D201" s="45"/>
      <c r="E201" s="332">
        <v>31.5</v>
      </c>
      <c r="F201" s="333">
        <v>32.200000000000003</v>
      </c>
      <c r="G201" s="473">
        <v>134.05000000000001</v>
      </c>
      <c r="H201" s="334">
        <v>952</v>
      </c>
      <c r="I201" s="1296" t="s">
        <v>538</v>
      </c>
      <c r="J201" s="1297">
        <f>D192+D196+D197+D198+100+20+110+60</f>
        <v>850</v>
      </c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</row>
    <row r="202" spans="2:45" ht="15" thickBot="1"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</row>
    <row r="203" spans="2:45" ht="15" thickBot="1">
      <c r="B203" s="1298" t="s">
        <v>516</v>
      </c>
      <c r="C203" s="102"/>
      <c r="D203" s="1299" t="s">
        <v>517</v>
      </c>
      <c r="E203" s="568" t="s">
        <v>518</v>
      </c>
      <c r="F203" s="568"/>
      <c r="G203" s="568"/>
      <c r="H203" s="1300" t="s">
        <v>519</v>
      </c>
      <c r="I203" s="1394" t="s">
        <v>520</v>
      </c>
      <c r="J203" s="1302" t="s">
        <v>521</v>
      </c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</row>
    <row r="204" spans="2:45">
      <c r="B204" s="1303" t="s">
        <v>522</v>
      </c>
      <c r="C204" s="1265" t="s">
        <v>523</v>
      </c>
      <c r="D204" s="1304" t="s">
        <v>524</v>
      </c>
      <c r="E204" s="1305" t="s">
        <v>525</v>
      </c>
      <c r="F204" s="1305" t="s">
        <v>74</v>
      </c>
      <c r="G204" s="1305" t="s">
        <v>75</v>
      </c>
      <c r="H204" s="1306" t="s">
        <v>526</v>
      </c>
      <c r="I204" s="1395" t="s">
        <v>527</v>
      </c>
      <c r="J204" s="1396" t="s">
        <v>528</v>
      </c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</row>
    <row r="205" spans="2:45" ht="15" thickBot="1">
      <c r="B205" s="1397"/>
      <c r="C205" s="1271"/>
      <c r="D205" s="1272"/>
      <c r="E205" s="1308" t="s">
        <v>6</v>
      </c>
      <c r="F205" s="1308" t="s">
        <v>7</v>
      </c>
      <c r="G205" s="1308" t="s">
        <v>8</v>
      </c>
      <c r="H205" s="1273" t="s">
        <v>529</v>
      </c>
      <c r="I205" s="1408" t="s">
        <v>530</v>
      </c>
      <c r="J205" s="1396" t="s">
        <v>531</v>
      </c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</row>
    <row r="206" spans="2:45">
      <c r="B206" s="1263" t="s">
        <v>532</v>
      </c>
      <c r="C206" s="1309" t="s">
        <v>378</v>
      </c>
      <c r="D206" s="1310">
        <v>250</v>
      </c>
      <c r="E206" s="460">
        <v>6.4130000000000003</v>
      </c>
      <c r="F206" s="737">
        <v>4.41</v>
      </c>
      <c r="G206" s="737">
        <v>22.99</v>
      </c>
      <c r="H206" s="1762">
        <v>157.30199999999999</v>
      </c>
      <c r="I206" s="1571">
        <v>8</v>
      </c>
      <c r="J206" s="1312" t="s">
        <v>278</v>
      </c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</row>
    <row r="207" spans="2:45">
      <c r="B207" s="1284" t="s">
        <v>547</v>
      </c>
      <c r="C207" s="1213" t="s">
        <v>665</v>
      </c>
      <c r="D207" s="1313" t="s">
        <v>601</v>
      </c>
      <c r="E207" s="1482">
        <v>12.872999999999999</v>
      </c>
      <c r="F207" s="469">
        <v>21.835999999999999</v>
      </c>
      <c r="G207" s="1569">
        <v>30.943999999999999</v>
      </c>
      <c r="H207" s="1765">
        <v>371.79199999999997</v>
      </c>
      <c r="I207" s="1572">
        <v>19</v>
      </c>
      <c r="J207" s="1289" t="s">
        <v>611</v>
      </c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</row>
    <row r="208" spans="2:45" ht="15.6">
      <c r="B208" s="1286" t="s">
        <v>14</v>
      </c>
      <c r="C208" s="1419" t="s">
        <v>666</v>
      </c>
      <c r="D208" s="1314"/>
      <c r="E208" s="1552">
        <v>0.86399999999999999</v>
      </c>
      <c r="F208" s="749">
        <v>0.73699999999999999</v>
      </c>
      <c r="G208" s="1570">
        <v>1.65</v>
      </c>
      <c r="H208" s="1766">
        <v>16.689</v>
      </c>
      <c r="I208" s="1573"/>
      <c r="J208" s="142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</row>
    <row r="209" spans="2:45">
      <c r="B209" s="1284" t="s">
        <v>591</v>
      </c>
      <c r="C209" s="389" t="s">
        <v>175</v>
      </c>
      <c r="D209" s="621">
        <v>200</v>
      </c>
      <c r="E209" s="475">
        <v>4.5</v>
      </c>
      <c r="F209" s="719">
        <v>3.7</v>
      </c>
      <c r="G209" s="719">
        <v>19.600000000000001</v>
      </c>
      <c r="H209" s="1766">
        <v>129.69999999999999</v>
      </c>
      <c r="I209" s="1421">
        <v>38</v>
      </c>
      <c r="J209" s="1288" t="s">
        <v>176</v>
      </c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</row>
    <row r="210" spans="2:45">
      <c r="B210" s="37"/>
      <c r="C210" s="389" t="s">
        <v>11</v>
      </c>
      <c r="D210" s="621">
        <v>70</v>
      </c>
      <c r="E210" s="316">
        <v>3.6749999999999998</v>
      </c>
      <c r="F210" s="315">
        <v>0.497</v>
      </c>
      <c r="G210" s="317">
        <v>28.56</v>
      </c>
      <c r="H210" s="1761">
        <v>133.41300000000001</v>
      </c>
      <c r="I210" s="1326">
        <v>30</v>
      </c>
      <c r="J210" s="1288" t="s">
        <v>10</v>
      </c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</row>
    <row r="211" spans="2:45">
      <c r="B211" s="92"/>
      <c r="C211" s="570" t="s">
        <v>412</v>
      </c>
      <c r="D211" s="621">
        <v>50</v>
      </c>
      <c r="E211" s="379">
        <v>2.8250000000000002</v>
      </c>
      <c r="F211" s="698">
        <v>0.6</v>
      </c>
      <c r="G211" s="698">
        <v>20.94</v>
      </c>
      <c r="H211" s="1761">
        <v>100.46</v>
      </c>
      <c r="I211" s="1278">
        <v>31</v>
      </c>
      <c r="J211" s="1289" t="s">
        <v>10</v>
      </c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</row>
    <row r="212" spans="2:45" ht="15" thickBot="1">
      <c r="B212" s="94"/>
      <c r="C212" s="570" t="s">
        <v>683</v>
      </c>
      <c r="D212" s="1317">
        <v>105</v>
      </c>
      <c r="E212" s="1545">
        <v>0.504</v>
      </c>
      <c r="F212" s="1546">
        <v>0.32100000000000001</v>
      </c>
      <c r="G212" s="1547">
        <v>10.423</v>
      </c>
      <c r="H212" s="1761">
        <v>46.597000000000001</v>
      </c>
      <c r="I212" s="1344">
        <v>33</v>
      </c>
      <c r="J212" s="1289" t="s">
        <v>584</v>
      </c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</row>
    <row r="213" spans="2:45" ht="15" thickBot="1">
      <c r="B213" s="1290" t="s">
        <v>576</v>
      </c>
      <c r="C213" s="32"/>
      <c r="D213" s="33"/>
      <c r="E213" s="1489">
        <f>SUM(E206:E212)</f>
        <v>31.654000000000003</v>
      </c>
      <c r="F213" s="1490">
        <f>SUM(F206:F212)</f>
        <v>32.100999999999999</v>
      </c>
      <c r="G213" s="1484">
        <f>SUM(G206:G212)</f>
        <v>135.107</v>
      </c>
      <c r="H213" s="1553">
        <f>SUM(H206:H212)</f>
        <v>955.95299999999997</v>
      </c>
      <c r="I213" s="1422" t="s">
        <v>537</v>
      </c>
      <c r="J213" s="1294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</row>
    <row r="214" spans="2:45" ht="15" thickBot="1">
      <c r="B214" s="1295" t="s">
        <v>13</v>
      </c>
      <c r="C214" s="35"/>
      <c r="D214" s="36"/>
      <c r="E214" s="1475">
        <v>31.5</v>
      </c>
      <c r="F214" s="1476">
        <v>32.200000000000003</v>
      </c>
      <c r="G214" s="1554">
        <v>134.05000000000001</v>
      </c>
      <c r="H214" s="1555">
        <v>952</v>
      </c>
      <c r="I214" s="1296" t="s">
        <v>538</v>
      </c>
      <c r="J214" s="1297">
        <f>D206+D209+D210+D211+D212+175+35</f>
        <v>885</v>
      </c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</row>
    <row r="215" spans="2:45">
      <c r="E215" s="129"/>
      <c r="F215" s="129"/>
      <c r="G215" s="129"/>
      <c r="H215" s="129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</row>
    <row r="216" spans="2:45"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</row>
    <row r="217" spans="2:45"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</row>
    <row r="218" spans="2:45"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</row>
    <row r="219" spans="2:45"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</row>
    <row r="220" spans="2:45"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</row>
    <row r="221" spans="2:45"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</row>
    <row r="222" spans="2:45"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</row>
    <row r="223" spans="2:45"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</row>
    <row r="224" spans="2:45">
      <c r="C224" s="763" t="s">
        <v>574</v>
      </c>
      <c r="D224" s="16"/>
      <c r="E224"/>
      <c r="F224"/>
      <c r="G224" s="16"/>
      <c r="H224" s="16"/>
      <c r="I224" s="17"/>
      <c r="J224" s="23">
        <v>0.35</v>
      </c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</row>
    <row r="225" spans="2:45">
      <c r="B225" s="16"/>
      <c r="C225" s="16" t="s">
        <v>545</v>
      </c>
      <c r="D225"/>
      <c r="E225"/>
      <c r="F225"/>
      <c r="G225"/>
      <c r="H225"/>
      <c r="I225"/>
      <c r="J225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</row>
    <row r="226" spans="2:45" ht="15.6">
      <c r="B226" s="19" t="s">
        <v>560</v>
      </c>
      <c r="C226" s="17"/>
      <c r="D226"/>
      <c r="F226" s="19" t="s">
        <v>598</v>
      </c>
      <c r="H226" s="1393" t="s">
        <v>575</v>
      </c>
      <c r="I226" s="17"/>
      <c r="J226" s="17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</row>
    <row r="227" spans="2:45" ht="21.6" thickBot="1">
      <c r="D227" s="17"/>
      <c r="E227" s="22" t="s">
        <v>20</v>
      </c>
      <c r="H227" s="16"/>
      <c r="I227" s="17"/>
      <c r="J227" s="17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</row>
    <row r="228" spans="2:45" ht="15" thickBot="1">
      <c r="B228" s="1298" t="s">
        <v>516</v>
      </c>
      <c r="C228" s="102"/>
      <c r="D228" s="1299" t="s">
        <v>517</v>
      </c>
      <c r="E228" s="235" t="s">
        <v>518</v>
      </c>
      <c r="F228" s="235"/>
      <c r="G228" s="235"/>
      <c r="H228" s="1477" t="s">
        <v>519</v>
      </c>
      <c r="I228" s="1394" t="s">
        <v>520</v>
      </c>
      <c r="J228" s="1302" t="s">
        <v>521</v>
      </c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</row>
    <row r="229" spans="2:45">
      <c r="B229" s="1303" t="s">
        <v>522</v>
      </c>
      <c r="C229" s="1265" t="s">
        <v>523</v>
      </c>
      <c r="D229" s="1304" t="s">
        <v>524</v>
      </c>
      <c r="E229" s="1478" t="s">
        <v>525</v>
      </c>
      <c r="F229" s="1478" t="s">
        <v>74</v>
      </c>
      <c r="G229" s="1478" t="s">
        <v>75</v>
      </c>
      <c r="H229" s="1479" t="s">
        <v>526</v>
      </c>
      <c r="I229" s="1395" t="s">
        <v>527</v>
      </c>
      <c r="J229" s="1396" t="s">
        <v>528</v>
      </c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</row>
    <row r="230" spans="2:45" ht="15" thickBot="1">
      <c r="B230" s="1397"/>
      <c r="C230" s="1271"/>
      <c r="D230" s="1272"/>
      <c r="E230" s="1480" t="s">
        <v>6</v>
      </c>
      <c r="F230" s="1480" t="s">
        <v>7</v>
      </c>
      <c r="G230" s="1480" t="s">
        <v>8</v>
      </c>
      <c r="H230" s="1481" t="s">
        <v>529</v>
      </c>
      <c r="I230" s="1408" t="s">
        <v>530</v>
      </c>
      <c r="J230" s="1396" t="s">
        <v>531</v>
      </c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</row>
    <row r="231" spans="2:45">
      <c r="B231" s="1263" t="s">
        <v>532</v>
      </c>
      <c r="C231" s="1423" t="s">
        <v>267</v>
      </c>
      <c r="D231" s="1340">
        <v>250</v>
      </c>
      <c r="E231" s="1556">
        <v>7.5149999999999997</v>
      </c>
      <c r="F231" s="1557">
        <v>7.46</v>
      </c>
      <c r="G231" s="1558">
        <v>14.23</v>
      </c>
      <c r="H231" s="1768">
        <v>154.12</v>
      </c>
      <c r="I231" s="1311">
        <v>9</v>
      </c>
      <c r="J231" s="1312" t="s">
        <v>592</v>
      </c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</row>
    <row r="232" spans="2:45">
      <c r="B232" s="1284" t="s">
        <v>547</v>
      </c>
      <c r="C232" s="389" t="s">
        <v>699</v>
      </c>
      <c r="D232" s="621">
        <v>60</v>
      </c>
      <c r="E232" s="379">
        <v>0.42</v>
      </c>
      <c r="F232" s="698">
        <v>0.06</v>
      </c>
      <c r="G232" s="698">
        <v>1.1399999999999999</v>
      </c>
      <c r="H232" s="1860">
        <f t="shared" ref="H232" si="3">G232*4+F232*9+E232*4</f>
        <v>6.7799999999999994</v>
      </c>
      <c r="I232" s="1326">
        <v>14</v>
      </c>
      <c r="J232" s="1406" t="s">
        <v>315</v>
      </c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</row>
    <row r="233" spans="2:45" ht="15.6">
      <c r="B233" s="1286" t="s">
        <v>14</v>
      </c>
      <c r="C233" s="1424" t="s">
        <v>702</v>
      </c>
      <c r="D233" s="1313">
        <v>100</v>
      </c>
      <c r="E233" s="1559">
        <v>13.177</v>
      </c>
      <c r="F233" s="750">
        <v>12.96</v>
      </c>
      <c r="G233" s="1560">
        <v>13.18</v>
      </c>
      <c r="H233" s="1768">
        <v>222.06800000000001</v>
      </c>
      <c r="I233" s="1326">
        <v>17</v>
      </c>
      <c r="J233" s="1289" t="s">
        <v>332</v>
      </c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</row>
    <row r="234" spans="2:45">
      <c r="B234" s="1284" t="s">
        <v>593</v>
      </c>
      <c r="C234" s="527" t="s">
        <v>551</v>
      </c>
      <c r="D234" s="621">
        <v>180</v>
      </c>
      <c r="E234" s="380">
        <v>3.92</v>
      </c>
      <c r="F234" s="719">
        <v>10.58</v>
      </c>
      <c r="G234" s="744">
        <v>26.42</v>
      </c>
      <c r="H234" s="1768">
        <v>216.58</v>
      </c>
      <c r="I234" s="1326">
        <v>24</v>
      </c>
      <c r="J234" s="1288" t="s">
        <v>307</v>
      </c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</row>
    <row r="235" spans="2:45">
      <c r="B235" s="92"/>
      <c r="C235" s="577" t="s">
        <v>686</v>
      </c>
      <c r="D235" s="621">
        <v>200</v>
      </c>
      <c r="E235" s="380">
        <v>0.253</v>
      </c>
      <c r="F235" s="719">
        <v>0.11799999999999999</v>
      </c>
      <c r="G235" s="744">
        <v>33.020000000000003</v>
      </c>
      <c r="H235" s="1768">
        <v>134.154</v>
      </c>
      <c r="I235" s="1326">
        <v>36</v>
      </c>
      <c r="J235" s="1288" t="s">
        <v>615</v>
      </c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</row>
    <row r="236" spans="2:45">
      <c r="B236" s="92"/>
      <c r="C236" s="389" t="s">
        <v>11</v>
      </c>
      <c r="D236" s="621">
        <v>70</v>
      </c>
      <c r="E236" s="316">
        <v>3.6749999999999998</v>
      </c>
      <c r="F236" s="315">
        <v>0.497</v>
      </c>
      <c r="G236" s="317">
        <v>28.56</v>
      </c>
      <c r="H236" s="1768">
        <v>133.41300000000001</v>
      </c>
      <c r="I236" s="1326">
        <v>30</v>
      </c>
      <c r="J236" s="1288" t="s">
        <v>10</v>
      </c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</row>
    <row r="237" spans="2:45" ht="15" thickBot="1">
      <c r="B237" s="94"/>
      <c r="C237" s="570" t="s">
        <v>412</v>
      </c>
      <c r="D237" s="621">
        <v>40</v>
      </c>
      <c r="E237" s="379">
        <v>2.2599999999999998</v>
      </c>
      <c r="F237" s="698">
        <v>0.48</v>
      </c>
      <c r="G237" s="698">
        <v>16.739999999999998</v>
      </c>
      <c r="H237" s="1769">
        <v>80.319999999999993</v>
      </c>
      <c r="I237" s="1425">
        <v>31</v>
      </c>
      <c r="J237" s="1288" t="s">
        <v>10</v>
      </c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</row>
    <row r="238" spans="2:45" ht="15" thickBot="1">
      <c r="B238" s="1290" t="s">
        <v>576</v>
      </c>
      <c r="C238" s="32"/>
      <c r="D238" s="43"/>
      <c r="E238" s="51">
        <f>SUM(E231:E237)</f>
        <v>31.22</v>
      </c>
      <c r="F238" s="130">
        <f>SUM(F231:F237)</f>
        <v>32.155000000000001</v>
      </c>
      <c r="G238" s="197">
        <f>SUM(G231:G237)</f>
        <v>133.29000000000002</v>
      </c>
      <c r="H238" s="1348">
        <f>SUM(H231:H237)</f>
        <v>947.43499999999995</v>
      </c>
      <c r="I238" s="1401" t="s">
        <v>537</v>
      </c>
      <c r="J238" s="1294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</row>
    <row r="239" spans="2:45" ht="15" thickBot="1">
      <c r="B239" s="1295" t="s">
        <v>13</v>
      </c>
      <c r="C239" s="35"/>
      <c r="D239" s="45"/>
      <c r="E239" s="332">
        <v>31.5</v>
      </c>
      <c r="F239" s="333">
        <v>32.200000000000003</v>
      </c>
      <c r="G239" s="473">
        <v>134.05000000000001</v>
      </c>
      <c r="H239" s="334">
        <v>952</v>
      </c>
      <c r="I239" s="1296" t="s">
        <v>538</v>
      </c>
      <c r="J239" s="1297">
        <f>D231+D232+D233+D234+D235+D236+D237</f>
        <v>900</v>
      </c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</row>
    <row r="240" spans="2:45" ht="15" thickBot="1">
      <c r="I240" s="1248"/>
      <c r="J240" s="1248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</row>
    <row r="241" spans="2:45" ht="15" thickBot="1">
      <c r="B241" s="1298" t="s">
        <v>516</v>
      </c>
      <c r="C241" s="102"/>
      <c r="D241" s="1299" t="s">
        <v>517</v>
      </c>
      <c r="E241" s="568" t="s">
        <v>518</v>
      </c>
      <c r="F241" s="568"/>
      <c r="G241" s="568"/>
      <c r="H241" s="1300" t="s">
        <v>519</v>
      </c>
      <c r="I241" s="1394" t="s">
        <v>520</v>
      </c>
      <c r="J241" s="1302" t="s">
        <v>521</v>
      </c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</row>
    <row r="242" spans="2:45">
      <c r="B242" s="1303" t="s">
        <v>522</v>
      </c>
      <c r="C242" s="1265" t="s">
        <v>523</v>
      </c>
      <c r="D242" s="1304" t="s">
        <v>524</v>
      </c>
      <c r="E242" s="1305" t="s">
        <v>525</v>
      </c>
      <c r="F242" s="1305" t="s">
        <v>74</v>
      </c>
      <c r="G242" s="1305" t="s">
        <v>75</v>
      </c>
      <c r="H242" s="1306" t="s">
        <v>526</v>
      </c>
      <c r="I242" s="1395" t="s">
        <v>527</v>
      </c>
      <c r="J242" s="1396" t="s">
        <v>528</v>
      </c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</row>
    <row r="243" spans="2:45" ht="15" thickBot="1">
      <c r="B243" s="1397"/>
      <c r="C243" s="1271"/>
      <c r="D243" s="1272"/>
      <c r="E243" s="1308" t="s">
        <v>6</v>
      </c>
      <c r="F243" s="1308" t="s">
        <v>7</v>
      </c>
      <c r="G243" s="1308" t="s">
        <v>8</v>
      </c>
      <c r="H243" s="1273" t="s">
        <v>529</v>
      </c>
      <c r="I243" s="1408" t="s">
        <v>530</v>
      </c>
      <c r="J243" s="1396" t="s">
        <v>531</v>
      </c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</row>
    <row r="244" spans="2:45">
      <c r="B244" s="1263" t="s">
        <v>532</v>
      </c>
      <c r="C244" s="999" t="s">
        <v>271</v>
      </c>
      <c r="D244" s="1426">
        <v>250</v>
      </c>
      <c r="E244" s="1427">
        <v>7.38</v>
      </c>
      <c r="F244" s="1428">
        <v>3.4510000000000001</v>
      </c>
      <c r="G244" s="465">
        <v>14.86</v>
      </c>
      <c r="H244" s="1852">
        <v>120.01900000000001</v>
      </c>
      <c r="I244" s="1429">
        <v>9</v>
      </c>
      <c r="J244" s="1320" t="s">
        <v>180</v>
      </c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</row>
    <row r="245" spans="2:45">
      <c r="B245" s="1284" t="s">
        <v>547</v>
      </c>
      <c r="C245" s="1213" t="s">
        <v>631</v>
      </c>
      <c r="D245" s="1313" t="s">
        <v>601</v>
      </c>
      <c r="E245" s="1392">
        <v>8.452</v>
      </c>
      <c r="F245" s="1597">
        <v>8.5359999999999996</v>
      </c>
      <c r="G245" s="1392">
        <v>35.161000000000001</v>
      </c>
      <c r="H245" s="1871">
        <v>251.27600000000001</v>
      </c>
      <c r="I245" s="1598">
        <v>27</v>
      </c>
      <c r="J245" s="1289" t="s">
        <v>187</v>
      </c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</row>
    <row r="246" spans="2:45">
      <c r="B246" s="92"/>
      <c r="C246" s="1593" t="s">
        <v>192</v>
      </c>
      <c r="D246" s="1594"/>
      <c r="E246" s="1591">
        <v>1.78</v>
      </c>
      <c r="F246" s="742">
        <v>1.25</v>
      </c>
      <c r="G246" s="1591">
        <v>13.8</v>
      </c>
      <c r="H246" s="1853">
        <v>73.569999999999993</v>
      </c>
      <c r="I246" s="1594"/>
      <c r="J246" s="1594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</row>
    <row r="247" spans="2:45" ht="15.6">
      <c r="B247" s="1286" t="s">
        <v>14</v>
      </c>
      <c r="C247" s="1423" t="s">
        <v>270</v>
      </c>
      <c r="D247" s="1314">
        <v>15</v>
      </c>
      <c r="E247" s="1595">
        <v>0.12</v>
      </c>
      <c r="F247" s="742">
        <v>10.875</v>
      </c>
      <c r="G247" s="742">
        <v>0.19500000000000001</v>
      </c>
      <c r="H247" s="1853">
        <v>99.135000000000005</v>
      </c>
      <c r="I247" s="1282">
        <v>28</v>
      </c>
      <c r="J247" s="1420" t="s">
        <v>269</v>
      </c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</row>
    <row r="248" spans="2:45">
      <c r="B248" s="92"/>
      <c r="C248" s="389" t="s">
        <v>553</v>
      </c>
      <c r="D248" s="621">
        <v>30</v>
      </c>
      <c r="E248" s="456">
        <v>5.01</v>
      </c>
      <c r="F248" s="698">
        <v>4.4710000000000001</v>
      </c>
      <c r="G248" s="698">
        <v>0</v>
      </c>
      <c r="H248" s="1769">
        <v>60.279000000000003</v>
      </c>
      <c r="I248" s="1287">
        <v>29</v>
      </c>
      <c r="J248" s="1325" t="s">
        <v>554</v>
      </c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</row>
    <row r="249" spans="2:45">
      <c r="B249" s="1284" t="s">
        <v>594</v>
      </c>
      <c r="C249" s="570" t="s">
        <v>675</v>
      </c>
      <c r="D249" s="621">
        <v>200</v>
      </c>
      <c r="E249" s="456">
        <v>3.8</v>
      </c>
      <c r="F249" s="698">
        <v>3</v>
      </c>
      <c r="G249" s="698">
        <v>23</v>
      </c>
      <c r="H249" s="1769">
        <v>134.19999999999999</v>
      </c>
      <c r="I249" s="1599">
        <v>37</v>
      </c>
      <c r="J249" s="1288" t="s">
        <v>23</v>
      </c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</row>
    <row r="250" spans="2:45">
      <c r="B250" s="92"/>
      <c r="C250" s="389" t="s">
        <v>11</v>
      </c>
      <c r="D250" s="621">
        <v>43</v>
      </c>
      <c r="E250" s="475">
        <v>2.258</v>
      </c>
      <c r="F250" s="315">
        <v>0.30499999999999999</v>
      </c>
      <c r="G250" s="317">
        <v>17.54</v>
      </c>
      <c r="H250" s="1769">
        <v>81.936999999999998</v>
      </c>
      <c r="I250" s="1287">
        <v>30</v>
      </c>
      <c r="J250" s="1288" t="s">
        <v>10</v>
      </c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</row>
    <row r="251" spans="2:45">
      <c r="B251" s="92"/>
      <c r="C251" s="389" t="s">
        <v>412</v>
      </c>
      <c r="D251" s="621">
        <v>40</v>
      </c>
      <c r="E251" s="456">
        <v>2.2599999999999998</v>
      </c>
      <c r="F251" s="698">
        <v>0.48</v>
      </c>
      <c r="G251" s="698">
        <v>16.739999999999998</v>
      </c>
      <c r="H251" s="1852">
        <v>80.319999999999993</v>
      </c>
      <c r="I251" s="1278">
        <v>31</v>
      </c>
      <c r="J251" s="1289" t="s">
        <v>10</v>
      </c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</row>
    <row r="252" spans="2:45" ht="15" thickBot="1">
      <c r="B252" s="94"/>
      <c r="C252" s="1391" t="s">
        <v>369</v>
      </c>
      <c r="D252" s="1317">
        <v>110</v>
      </c>
      <c r="E252" s="1596">
        <v>0.44</v>
      </c>
      <c r="F252" s="471">
        <v>0.44</v>
      </c>
      <c r="G252" s="472">
        <v>10.78</v>
      </c>
      <c r="H252" s="1769">
        <v>48.84</v>
      </c>
      <c r="I252" s="1344">
        <v>33</v>
      </c>
      <c r="J252" s="1318" t="s">
        <v>584</v>
      </c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</row>
    <row r="253" spans="2:45" ht="15" thickBot="1">
      <c r="B253" s="1400" t="s">
        <v>576</v>
      </c>
      <c r="C253" s="32"/>
      <c r="D253" s="43"/>
      <c r="E253" s="51">
        <f>SUM(E244:E252)</f>
        <v>31.500000000000004</v>
      </c>
      <c r="F253" s="52">
        <f>SUM(F244:F252)</f>
        <v>32.808</v>
      </c>
      <c r="G253" s="52">
        <f>SUM(G244:G252)</f>
        <v>132.07599999999996</v>
      </c>
      <c r="H253" s="1348">
        <f>SUM(H244:H252)</f>
        <v>949.57600000000014</v>
      </c>
      <c r="I253" s="1401" t="s">
        <v>537</v>
      </c>
      <c r="J253" s="1294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</row>
    <row r="254" spans="2:45" ht="15" thickBot="1">
      <c r="B254" s="1295" t="s">
        <v>13</v>
      </c>
      <c r="C254" s="35"/>
      <c r="D254" s="45"/>
      <c r="E254" s="332">
        <v>31.5</v>
      </c>
      <c r="F254" s="333">
        <v>32.200000000000003</v>
      </c>
      <c r="G254" s="473">
        <v>134.05000000000001</v>
      </c>
      <c r="H254" s="334">
        <v>952</v>
      </c>
      <c r="I254" s="1296" t="s">
        <v>538</v>
      </c>
      <c r="J254" s="1297">
        <f>D244+D247+D248+D249+D250+D251+D252+140+20</f>
        <v>848</v>
      </c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</row>
    <row r="255" spans="2:45" ht="15" thickBot="1">
      <c r="I255" s="1382"/>
      <c r="J255" s="1383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</row>
    <row r="256" spans="2:45" ht="15" thickBot="1">
      <c r="B256" s="1386" t="s">
        <v>560</v>
      </c>
      <c r="C256" s="56"/>
      <c r="D256" s="57"/>
      <c r="E256" s="568" t="s">
        <v>518</v>
      </c>
      <c r="F256" s="568"/>
      <c r="G256" s="568"/>
      <c r="H256" s="1300" t="s">
        <v>519</v>
      </c>
      <c r="I256" s="1349" t="s">
        <v>555</v>
      </c>
      <c r="J256" s="135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</row>
    <row r="257" spans="2:45">
      <c r="B257" s="60"/>
      <c r="C257" s="1351" t="s">
        <v>556</v>
      </c>
      <c r="D257" s="321"/>
      <c r="E257" s="1352" t="s">
        <v>525</v>
      </c>
      <c r="F257" s="1305" t="s">
        <v>74</v>
      </c>
      <c r="G257" s="1305" t="s">
        <v>75</v>
      </c>
      <c r="H257" s="1306" t="s">
        <v>526</v>
      </c>
      <c r="I257" s="1353" t="s">
        <v>55</v>
      </c>
      <c r="J257" s="1354" t="s">
        <v>481</v>
      </c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</row>
    <row r="258" spans="2:45" ht="15" thickBot="1">
      <c r="B258" s="54"/>
      <c r="C258" s="1727" t="s">
        <v>20</v>
      </c>
      <c r="D258" s="1355"/>
      <c r="E258" s="1356" t="s">
        <v>6</v>
      </c>
      <c r="F258" s="1308" t="s">
        <v>7</v>
      </c>
      <c r="G258" s="1308" t="s">
        <v>8</v>
      </c>
      <c r="H258" s="1273" t="s">
        <v>529</v>
      </c>
      <c r="I258" s="1353" t="s">
        <v>482</v>
      </c>
      <c r="J258" s="1357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</row>
    <row r="259" spans="2:45">
      <c r="B259" s="60"/>
      <c r="C259" s="1358" t="s">
        <v>173</v>
      </c>
      <c r="D259" s="1359">
        <v>1</v>
      </c>
      <c r="E259" s="331">
        <v>90</v>
      </c>
      <c r="F259" s="58">
        <v>92</v>
      </c>
      <c r="G259" s="59">
        <v>383</v>
      </c>
      <c r="H259" s="59">
        <v>2720</v>
      </c>
      <c r="I259" s="1360" t="s">
        <v>525</v>
      </c>
      <c r="J259" s="1361">
        <f>(E261-E263)*5</f>
        <v>0</v>
      </c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</row>
    <row r="260" spans="2:45">
      <c r="B260" s="708"/>
      <c r="C260" s="322" t="s">
        <v>202</v>
      </c>
      <c r="D260" s="1362"/>
      <c r="E260" s="1363"/>
      <c r="F260" s="1364"/>
      <c r="G260" s="1364"/>
      <c r="H260" s="1365"/>
      <c r="I260" s="1366" t="s">
        <v>74</v>
      </c>
      <c r="J260" s="1367">
        <f>(F261-F263)*5</f>
        <v>0</v>
      </c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</row>
    <row r="261" spans="2:45">
      <c r="B261" s="1368" t="s">
        <v>26</v>
      </c>
      <c r="C261" s="1369" t="s">
        <v>595</v>
      </c>
      <c r="D261" s="1370">
        <v>0.35</v>
      </c>
      <c r="E261" s="1754">
        <v>31.5</v>
      </c>
      <c r="F261" s="1755">
        <v>32.200000000000003</v>
      </c>
      <c r="G261" s="1854">
        <v>134.05000000000001</v>
      </c>
      <c r="H261" s="1855">
        <v>952</v>
      </c>
      <c r="I261" s="1366" t="s">
        <v>75</v>
      </c>
      <c r="J261" s="1367">
        <f>(G261-G263)*5</f>
        <v>0</v>
      </c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</row>
    <row r="262" spans="2:45">
      <c r="B262" s="60"/>
      <c r="C262" s="1371"/>
      <c r="D262" s="1372"/>
      <c r="E262" s="1338"/>
      <c r="F262" s="1752"/>
      <c r="G262" s="1752"/>
      <c r="H262" s="1753"/>
      <c r="I262" s="1377" t="s">
        <v>557</v>
      </c>
      <c r="J262" s="1378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</row>
    <row r="263" spans="2:45" ht="15" thickBot="1">
      <c r="B263" s="312"/>
      <c r="C263" s="313" t="s">
        <v>214</v>
      </c>
      <c r="D263" s="1379"/>
      <c r="E263" s="1430">
        <f>(E186+E200+E213+E238+E253)/5</f>
        <v>31.5</v>
      </c>
      <c r="F263" s="1430">
        <f>(F186+F200+F213+F238+F253)/5</f>
        <v>32.200000000000003</v>
      </c>
      <c r="G263" s="1431">
        <f>(G186+G200+G213+G238+G253)/5</f>
        <v>134.05000000000001</v>
      </c>
      <c r="H263" s="1734">
        <f>(H186+H200+H213+H238+H253)/5</f>
        <v>952</v>
      </c>
      <c r="I263" s="1381" t="s">
        <v>529</v>
      </c>
      <c r="J263" s="1443">
        <f>(H261-H263)*5</f>
        <v>0</v>
      </c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</row>
    <row r="264" spans="2:45">
      <c r="E264" s="385"/>
      <c r="F264" s="385"/>
      <c r="G264" s="385"/>
      <c r="H264" s="385"/>
      <c r="I264" s="1432"/>
      <c r="J264" s="1432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</row>
    <row r="265" spans="2:45">
      <c r="I265" s="1382"/>
      <c r="J265" s="1383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</row>
    <row r="266" spans="2:45">
      <c r="B266" s="2" t="s">
        <v>188</v>
      </c>
      <c r="D266"/>
      <c r="E266"/>
      <c r="F266"/>
      <c r="G266"/>
      <c r="H266" t="s">
        <v>189</v>
      </c>
      <c r="I266"/>
      <c r="J266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</row>
    <row r="267" spans="2:45"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</row>
    <row r="268" spans="2:45">
      <c r="C268" t="s">
        <v>27</v>
      </c>
      <c r="D268"/>
      <c r="E268" s="5"/>
      <c r="F268"/>
      <c r="G268"/>
      <c r="H268"/>
      <c r="I268"/>
      <c r="J268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</row>
    <row r="269" spans="2:45">
      <c r="B269" s="62">
        <v>1</v>
      </c>
      <c r="C269" s="1384" t="s">
        <v>558</v>
      </c>
      <c r="D269" s="63"/>
      <c r="E269" s="1384" t="s">
        <v>28</v>
      </c>
      <c r="F269" s="63"/>
      <c r="H269" s="63"/>
      <c r="I269" s="63"/>
      <c r="J269" s="63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</row>
    <row r="270" spans="2:45">
      <c r="B270" s="62"/>
      <c r="C270" s="1385" t="s">
        <v>559</v>
      </c>
      <c r="D270" s="61"/>
      <c r="E270" s="1385" t="s">
        <v>29</v>
      </c>
      <c r="G270" s="61"/>
      <c r="H270" s="61"/>
      <c r="I270" s="61"/>
      <c r="J270" s="61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</row>
    <row r="271" spans="2:45">
      <c r="C271" s="1385" t="s">
        <v>30</v>
      </c>
      <c r="D271" s="61"/>
      <c r="E271" s="385"/>
      <c r="G271" s="61"/>
      <c r="H271" s="61"/>
      <c r="I271" s="61"/>
      <c r="J271" s="61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</row>
    <row r="272" spans="2:45">
      <c r="C272" s="1385" t="s">
        <v>31</v>
      </c>
      <c r="D272" s="61"/>
      <c r="E272" s="67"/>
      <c r="F272" s="61"/>
      <c r="G272" s="61"/>
      <c r="H272" s="1384" t="s">
        <v>215</v>
      </c>
      <c r="I272" s="61"/>
      <c r="J272" s="61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</row>
    <row r="273" spans="2:45">
      <c r="B273">
        <v>2</v>
      </c>
      <c r="C273" s="61" t="s">
        <v>32</v>
      </c>
      <c r="D273" s="61"/>
      <c r="E273" s="67"/>
      <c r="F273" s="61" t="s">
        <v>33</v>
      </c>
      <c r="G273" s="61"/>
      <c r="H273" s="61"/>
      <c r="I273" s="61"/>
      <c r="J273" s="61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</row>
    <row r="274" spans="2:45">
      <c r="C274" s="61" t="s">
        <v>34</v>
      </c>
      <c r="D274" s="61"/>
      <c r="E274" s="67"/>
      <c r="F274" s="61"/>
      <c r="G274" s="66"/>
      <c r="H274" s="61"/>
      <c r="I274" s="61"/>
      <c r="J274" s="61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</row>
    <row r="275" spans="2:45">
      <c r="B275">
        <v>3</v>
      </c>
      <c r="C275" s="61" t="s">
        <v>35</v>
      </c>
      <c r="D275" s="61"/>
      <c r="E275" s="67"/>
      <c r="F275" s="61"/>
      <c r="G275" s="61"/>
      <c r="H275" s="61"/>
      <c r="I275" s="61"/>
      <c r="J275" s="61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</row>
    <row r="276" spans="2:45">
      <c r="C276" s="61" t="s">
        <v>36</v>
      </c>
      <c r="D276" s="61"/>
      <c r="E276" s="67"/>
      <c r="F276" s="61"/>
      <c r="G276" s="66"/>
      <c r="H276" s="61"/>
      <c r="I276" s="61"/>
      <c r="J276" s="61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</row>
    <row r="277" spans="2:45">
      <c r="I277" s="1433"/>
      <c r="J277" s="1249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</row>
    <row r="278" spans="2:45">
      <c r="I278" s="1248"/>
      <c r="J278" s="1248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</row>
    <row r="279" spans="2:45">
      <c r="I279" s="1249"/>
      <c r="J279" s="1249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</row>
    <row r="280" spans="2:45">
      <c r="I280" s="1248"/>
      <c r="J280" s="1248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</row>
    <row r="281" spans="2:45">
      <c r="I281" s="1248"/>
      <c r="J281" s="1248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</row>
    <row r="282" spans="2:45">
      <c r="I282" s="1432"/>
      <c r="J282" s="1434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</row>
    <row r="283" spans="2:45">
      <c r="I283" s="1382"/>
      <c r="J283" s="1383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</row>
    <row r="284" spans="2:45"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</row>
    <row r="285" spans="2:45"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</row>
    <row r="286" spans="2:45"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</row>
    <row r="287" spans="2:45">
      <c r="I287" s="408"/>
      <c r="J287" s="1435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</row>
    <row r="288" spans="2:45">
      <c r="I288" s="1208"/>
      <c r="J288" s="1208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</row>
    <row r="289" spans="2:45">
      <c r="I289" s="1436"/>
      <c r="J289" s="1437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</row>
    <row r="290" spans="2:45">
      <c r="I290" s="1438"/>
      <c r="J290" s="1438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</row>
    <row r="291" spans="2:45">
      <c r="I291" s="1439"/>
      <c r="J291" s="144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</row>
    <row r="292" spans="2:45">
      <c r="I292" s="1441"/>
      <c r="J292" s="1441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</row>
    <row r="293" spans="2:45">
      <c r="I293" s="1442"/>
      <c r="J293" s="1436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</row>
    <row r="294" spans="2:45">
      <c r="I294"/>
      <c r="J294" s="384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</row>
    <row r="295" spans="2:45"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</row>
    <row r="296" spans="2:45"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</row>
    <row r="297" spans="2:45">
      <c r="B297" s="2"/>
      <c r="D297"/>
      <c r="E297"/>
      <c r="F297"/>
      <c r="G297"/>
      <c r="H297"/>
      <c r="I297"/>
      <c r="J297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</row>
    <row r="298" spans="2:45"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</row>
    <row r="299" spans="2:45">
      <c r="D299"/>
      <c r="E299" s="5"/>
      <c r="F299"/>
      <c r="G299"/>
      <c r="H299"/>
      <c r="I299"/>
      <c r="J299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</row>
    <row r="300" spans="2:45">
      <c r="B300" s="62"/>
      <c r="C300" s="63"/>
      <c r="D300" s="63"/>
      <c r="E300" s="64"/>
      <c r="F300" s="63"/>
      <c r="G300" s="63"/>
      <c r="H300" s="63"/>
      <c r="I300" s="63"/>
      <c r="J300" s="63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</row>
    <row r="301" spans="2:45">
      <c r="B301" s="62"/>
      <c r="C301" s="61"/>
      <c r="D301" s="61"/>
      <c r="E301" s="66"/>
      <c r="F301" s="61"/>
      <c r="G301" s="61"/>
      <c r="H301" s="61"/>
      <c r="I301" s="61"/>
      <c r="J301" s="61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</row>
    <row r="302" spans="2:45">
      <c r="C302" s="61"/>
      <c r="D302" s="61"/>
      <c r="E302" s="67"/>
      <c r="F302" s="66"/>
      <c r="G302" s="61"/>
      <c r="H302" s="61"/>
      <c r="I302" s="61"/>
      <c r="J302" s="61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</row>
    <row r="303" spans="2:45"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</row>
    <row r="304" spans="2:45"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</row>
    <row r="305" spans="11:45"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</row>
    <row r="306" spans="11:45"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</row>
    <row r="307" spans="11:45"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</row>
    <row r="308" spans="11:45"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</row>
    <row r="309" spans="11:45"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</row>
    <row r="310" spans="11:45"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</row>
    <row r="311" spans="11:45"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</row>
    <row r="312" spans="11:45"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</row>
    <row r="313" spans="11:45"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</row>
    <row r="314" spans="11:45"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</row>
    <row r="315" spans="11:45"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</row>
    <row r="316" spans="11:45"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</row>
    <row r="317" spans="11:45"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</row>
    <row r="318" spans="11:45"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</row>
    <row r="319" spans="11:45"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</row>
    <row r="320" spans="11:45"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</row>
    <row r="321" spans="11:45"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</row>
    <row r="322" spans="11:45"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</row>
    <row r="323" spans="11:45"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</row>
    <row r="324" spans="11:45"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</row>
    <row r="325" spans="11:45"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</row>
    <row r="326" spans="11:45"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</row>
    <row r="327" spans="11:45"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</row>
    <row r="328" spans="11:45"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</row>
    <row r="329" spans="11:45"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</row>
    <row r="330" spans="11:45"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</row>
    <row r="331" spans="11:45"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</row>
    <row r="332" spans="11:45"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</row>
    <row r="333" spans="11:45"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</row>
    <row r="334" spans="11:45"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</row>
    <row r="335" spans="11:45"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</row>
    <row r="336" spans="11:45"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</row>
    <row r="337" spans="11:45"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</row>
    <row r="338" spans="11:45"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</row>
    <row r="339" spans="11:45"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</row>
    <row r="340" spans="11:45"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</row>
    <row r="341" spans="11:45"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</row>
    <row r="342" spans="11:45"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</row>
    <row r="343" spans="11:45"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</row>
    <row r="344" spans="11:45"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</row>
    <row r="345" spans="11:45"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</row>
    <row r="346" spans="11:45"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</row>
    <row r="347" spans="11:45"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</row>
    <row r="348" spans="11:45"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</row>
    <row r="349" spans="11:45"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</row>
    <row r="350" spans="11:45"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</row>
    <row r="351" spans="11:45"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</row>
    <row r="352" spans="11:45"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</row>
    <row r="353" spans="11:45"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</row>
    <row r="354" spans="11:45"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</row>
    <row r="355" spans="11:45"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</row>
    <row r="356" spans="11:45"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</row>
    <row r="357" spans="11:45"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</row>
    <row r="358" spans="11:45"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</row>
    <row r="359" spans="11:45"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</row>
    <row r="360" spans="11:45"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</row>
    <row r="361" spans="11:45"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</row>
    <row r="362" spans="11:45"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</row>
    <row r="363" spans="11:45"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</row>
    <row r="364" spans="11:45"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</row>
    <row r="365" spans="11:45"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</row>
    <row r="366" spans="11:45"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</row>
    <row r="367" spans="11:45"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</row>
    <row r="368" spans="11:45"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</row>
    <row r="369" spans="11:45"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</row>
    <row r="370" spans="11:45"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</row>
    <row r="371" spans="11:45"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</row>
    <row r="372" spans="11:45"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</row>
    <row r="373" spans="11:45"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</row>
    <row r="374" spans="11:45"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</row>
    <row r="375" spans="11:45"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</row>
    <row r="376" spans="11:45"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</row>
    <row r="377" spans="11:45"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</row>
    <row r="378" spans="11:45"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</row>
    <row r="379" spans="11:45"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</row>
    <row r="380" spans="11:45"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</row>
    <row r="381" spans="11:45"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</row>
    <row r="382" spans="11:45"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</row>
    <row r="383" spans="11:45"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</row>
    <row r="384" spans="11:45"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</row>
    <row r="385" spans="11:45"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</row>
    <row r="386" spans="11:45"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</row>
    <row r="387" spans="11:45"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</row>
    <row r="388" spans="11:45"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</row>
    <row r="389" spans="11:45"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</row>
    <row r="390" spans="11:45"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</row>
    <row r="391" spans="11:45"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</row>
    <row r="392" spans="11:45"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</row>
    <row r="393" spans="11:45"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</row>
    <row r="394" spans="11:45"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</row>
    <row r="395" spans="11:45"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</row>
    <row r="396" spans="11:45"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</row>
    <row r="397" spans="11:45"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</row>
    <row r="398" spans="11:45"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</row>
    <row r="399" spans="11:45"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</row>
    <row r="400" spans="11:45"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</row>
    <row r="401" spans="11:45"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</row>
    <row r="402" spans="11:45"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</row>
    <row r="403" spans="11:45"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</row>
    <row r="404" spans="11:45"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</row>
    <row r="405" spans="11:45"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</row>
    <row r="406" spans="11:45"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</row>
    <row r="407" spans="11:45"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</row>
    <row r="408" spans="11:45"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</row>
    <row r="409" spans="11:45"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</row>
    <row r="410" spans="11:45"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</row>
    <row r="411" spans="11:45"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</row>
    <row r="412" spans="11:45"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</row>
    <row r="413" spans="11:45"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</row>
    <row r="414" spans="11:45"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</row>
    <row r="415" spans="11:45"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</row>
    <row r="416" spans="11:45"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</row>
    <row r="417" spans="11:45"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</row>
    <row r="418" spans="11:45"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</row>
    <row r="419" spans="11:45"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</row>
    <row r="420" spans="11:45"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</row>
    <row r="421" spans="11:45"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</row>
    <row r="422" spans="11:45"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</row>
    <row r="423" spans="11:45"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</row>
    <row r="424" spans="11:45"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</row>
    <row r="425" spans="11:45"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</row>
    <row r="426" spans="11:45"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</row>
    <row r="427" spans="11:45"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</row>
    <row r="428" spans="11:45"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</row>
    <row r="429" spans="11:45"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</row>
    <row r="430" spans="11:45"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</row>
    <row r="431" spans="11:45"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</row>
    <row r="432" spans="11:45"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</row>
    <row r="433" spans="11:45"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</row>
    <row r="434" spans="11:45"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</row>
    <row r="435" spans="11:45"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</row>
    <row r="436" spans="11:45"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</row>
    <row r="437" spans="11:45"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</row>
    <row r="438" spans="11:45"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</row>
    <row r="439" spans="11:45"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</row>
    <row r="440" spans="11:45"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</row>
    <row r="441" spans="11:45"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</row>
    <row r="442" spans="11:45"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</row>
    <row r="443" spans="11:45"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</row>
    <row r="444" spans="11:45"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</row>
  </sheetData>
  <mergeCells count="1">
    <mergeCell ref="B57:J57"/>
  </mergeCells>
  <pageMargins left="0" right="0" top="0" bottom="0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668"/>
  <sheetViews>
    <sheetView topLeftCell="A184" workbookViewId="0">
      <selection activeCell="C201" sqref="C201"/>
    </sheetView>
  </sheetViews>
  <sheetFormatPr defaultRowHeight="14.4"/>
  <cols>
    <col min="1" max="1" width="2.33203125" customWidth="1"/>
    <col min="2" max="2" width="6.109375" customWidth="1"/>
    <col min="3" max="3" width="20" style="76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3.33203125" customWidth="1"/>
    <col min="15" max="15" width="10.6640625" customWidth="1"/>
    <col min="16" max="16" width="7.6640625" customWidth="1"/>
    <col min="17" max="17" width="11.88671875" customWidth="1"/>
    <col min="18" max="18" width="6.6640625" customWidth="1"/>
    <col min="19" max="19" width="10.33203125" customWidth="1"/>
    <col min="20" max="20" width="7" customWidth="1"/>
    <col min="21" max="21" width="8.5546875" customWidth="1"/>
    <col min="22" max="22" width="6.109375" customWidth="1"/>
    <col min="23" max="23" width="11.33203125" customWidth="1"/>
    <col min="24" max="24" width="6.88671875" customWidth="1"/>
    <col min="25" max="25" width="8.5546875" customWidth="1"/>
    <col min="26" max="26" width="3.5546875" customWidth="1"/>
    <col min="27" max="27" width="8.33203125" customWidth="1"/>
    <col min="28" max="28" width="6.109375" customWidth="1"/>
    <col min="29" max="29" width="8" customWidth="1"/>
    <col min="30" max="30" width="6.33203125" customWidth="1"/>
    <col min="32" max="32" width="8.88671875" customWidth="1"/>
  </cols>
  <sheetData>
    <row r="1" spans="2:61" ht="12" customHeight="1">
      <c r="N1" s="61"/>
      <c r="AA1" s="160"/>
      <c r="AB1" s="160"/>
      <c r="AC1" s="160"/>
      <c r="AD1" s="160"/>
      <c r="AE1" s="160"/>
      <c r="AF1" s="307"/>
      <c r="AG1" s="307"/>
      <c r="AH1" s="229"/>
      <c r="AI1" s="230"/>
      <c r="AJ1" s="230"/>
      <c r="AK1" s="230"/>
      <c r="AL1" s="230"/>
      <c r="AM1" s="230"/>
      <c r="AN1" s="230"/>
      <c r="AO1" s="230"/>
      <c r="AP1" s="23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</row>
    <row r="2" spans="2:61" ht="14.25" customHeight="1">
      <c r="B2" s="3"/>
      <c r="C2" s="3"/>
      <c r="D2" s="9" t="s">
        <v>210</v>
      </c>
      <c r="F2" s="9"/>
      <c r="G2" s="9"/>
      <c r="H2" s="9"/>
      <c r="I2" s="9"/>
      <c r="J2" s="9"/>
      <c r="K2" s="9"/>
      <c r="L2" s="9"/>
      <c r="N2" s="61"/>
      <c r="R2" s="228" t="s">
        <v>413</v>
      </c>
      <c r="T2" s="2"/>
      <c r="U2" s="2" t="s">
        <v>414</v>
      </c>
      <c r="V2" s="924"/>
      <c r="W2" s="9"/>
      <c r="AA2" s="1802"/>
      <c r="AB2" s="160"/>
      <c r="AC2" s="160"/>
      <c r="AD2" s="160"/>
      <c r="AE2" s="150"/>
      <c r="AF2" s="150"/>
      <c r="AG2" s="150"/>
      <c r="AH2" s="15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</row>
    <row r="3" spans="2:61">
      <c r="C3" s="11" t="s">
        <v>396</v>
      </c>
      <c r="G3" s="2"/>
      <c r="H3" s="2"/>
      <c r="I3" s="2"/>
      <c r="K3" s="136"/>
      <c r="L3" s="2"/>
      <c r="N3" s="61"/>
      <c r="O3" s="2" t="s">
        <v>218</v>
      </c>
      <c r="U3" s="61"/>
      <c r="V3" s="136"/>
      <c r="W3" s="78"/>
      <c r="AA3" s="240"/>
      <c r="AB3" s="240"/>
      <c r="AC3" s="160"/>
      <c r="AD3" s="28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</row>
    <row r="4" spans="2:61" ht="13.5" customHeight="1">
      <c r="B4" s="899" t="s">
        <v>202</v>
      </c>
      <c r="C4"/>
      <c r="F4" s="77" t="s">
        <v>78</v>
      </c>
      <c r="G4" s="77"/>
      <c r="H4" s="78"/>
      <c r="N4" s="61"/>
      <c r="O4" s="136" t="s">
        <v>415</v>
      </c>
      <c r="Q4" s="925" t="s">
        <v>416</v>
      </c>
      <c r="T4" s="926"/>
      <c r="U4" s="228" t="s">
        <v>417</v>
      </c>
      <c r="W4" s="136" t="s">
        <v>418</v>
      </c>
      <c r="AA4" s="157"/>
      <c r="AB4" s="160"/>
      <c r="AC4" s="209"/>
      <c r="AD4" s="160"/>
      <c r="AE4" s="209"/>
      <c r="AF4" s="1115"/>
      <c r="AG4" s="135"/>
      <c r="AH4" s="160"/>
      <c r="AI4" s="150"/>
      <c r="AJ4" s="150"/>
      <c r="AK4" s="150"/>
      <c r="AL4" s="160"/>
      <c r="AM4" s="298"/>
      <c r="AN4" s="209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</row>
    <row r="5" spans="2:61" ht="13.5" customHeight="1">
      <c r="N5" s="61"/>
      <c r="AA5" s="157"/>
      <c r="AB5" s="160"/>
      <c r="AC5" s="209"/>
      <c r="AD5" s="160"/>
      <c r="AE5" s="209"/>
      <c r="AF5" s="1115"/>
      <c r="AG5" s="157"/>
      <c r="AH5" s="160"/>
      <c r="AI5" s="157"/>
      <c r="AJ5" s="160"/>
      <c r="AK5" s="160"/>
      <c r="AL5" s="157"/>
      <c r="AM5" s="298"/>
      <c r="AN5" s="209"/>
      <c r="AO5" s="182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</row>
    <row r="6" spans="2:61" ht="13.5" customHeight="1" thickBot="1">
      <c r="B6" s="2" t="s">
        <v>218</v>
      </c>
      <c r="C6" s="2"/>
      <c r="D6" s="79"/>
      <c r="F6" s="228" t="s">
        <v>397</v>
      </c>
      <c r="I6" s="80">
        <v>0.35</v>
      </c>
      <c r="K6" t="s">
        <v>272</v>
      </c>
      <c r="N6" s="61"/>
      <c r="O6" s="1856" t="s">
        <v>419</v>
      </c>
      <c r="S6" s="928"/>
      <c r="T6" t="s">
        <v>433</v>
      </c>
      <c r="Y6" s="78"/>
      <c r="AA6" s="164"/>
      <c r="AB6" s="1172"/>
      <c r="AC6" s="209"/>
      <c r="AD6" s="160"/>
      <c r="AE6" s="209"/>
      <c r="AF6" s="1115"/>
      <c r="AG6" s="157"/>
      <c r="AH6" s="160"/>
      <c r="AI6" s="157"/>
      <c r="AJ6" s="304"/>
      <c r="AK6" s="300"/>
      <c r="AL6" s="160"/>
      <c r="AM6" s="160"/>
      <c r="AN6" s="209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</row>
    <row r="7" spans="2:61" ht="15" thickBot="1">
      <c r="B7" s="24" t="s">
        <v>2</v>
      </c>
      <c r="C7" s="81" t="s">
        <v>3</v>
      </c>
      <c r="D7" s="82" t="s">
        <v>4</v>
      </c>
      <c r="E7" s="83" t="s">
        <v>80</v>
      </c>
      <c r="F7" s="69"/>
      <c r="G7" s="69"/>
      <c r="H7" s="69"/>
      <c r="I7" s="69"/>
      <c r="J7" s="69"/>
      <c r="K7" s="69"/>
      <c r="L7" s="69"/>
      <c r="M7" s="50"/>
      <c r="N7" s="61"/>
      <c r="AA7" s="164"/>
      <c r="AB7" s="1612"/>
      <c r="AC7" s="209"/>
      <c r="AD7" s="1115"/>
      <c r="AE7" s="209"/>
      <c r="AF7" s="160"/>
      <c r="AG7" s="157"/>
      <c r="AH7" s="160"/>
      <c r="AI7" s="157"/>
      <c r="AJ7" s="249"/>
      <c r="AK7" s="186"/>
      <c r="AL7" s="160"/>
      <c r="AM7" s="160"/>
      <c r="AN7" s="209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</row>
    <row r="8" spans="2:61" ht="16.2" thickBot="1">
      <c r="B8" s="37" t="s">
        <v>5</v>
      </c>
      <c r="C8" s="5" t="s">
        <v>204</v>
      </c>
      <c r="D8" s="626" t="s">
        <v>81</v>
      </c>
      <c r="E8" s="410" t="s">
        <v>254</v>
      </c>
      <c r="F8" s="411"/>
      <c r="G8" s="411"/>
      <c r="H8" s="670" t="s">
        <v>325</v>
      </c>
      <c r="I8" s="36"/>
      <c r="J8" s="36"/>
      <c r="K8" s="906" t="s">
        <v>184</v>
      </c>
      <c r="L8" s="36"/>
      <c r="M8" s="45"/>
      <c r="N8" s="1746"/>
      <c r="O8" s="929" t="s">
        <v>204</v>
      </c>
      <c r="P8" s="930"/>
      <c r="Q8" s="930"/>
      <c r="R8" s="931"/>
      <c r="S8" s="36"/>
      <c r="T8" s="36"/>
      <c r="U8" s="36"/>
      <c r="V8" s="36"/>
      <c r="W8" s="36"/>
      <c r="X8" s="36"/>
      <c r="Y8" s="45"/>
      <c r="AA8" s="157"/>
      <c r="AB8" s="160"/>
      <c r="AC8" s="209"/>
      <c r="AD8" s="160"/>
      <c r="AE8" s="209"/>
      <c r="AF8" s="160"/>
      <c r="AG8" s="150"/>
      <c r="AH8" s="160"/>
      <c r="AI8" s="160"/>
      <c r="AJ8" s="249"/>
      <c r="AK8" s="186"/>
      <c r="AL8" s="160"/>
      <c r="AM8" s="160"/>
      <c r="AN8" s="209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</row>
    <row r="9" spans="2:61" ht="16.2" thickBot="1">
      <c r="B9" s="826" t="s">
        <v>392</v>
      </c>
      <c r="C9" s="897"/>
      <c r="D9" s="898"/>
      <c r="E9" s="412" t="s">
        <v>255</v>
      </c>
      <c r="F9" s="413"/>
      <c r="G9" s="414"/>
      <c r="H9" s="354" t="s">
        <v>134</v>
      </c>
      <c r="I9" s="106" t="s">
        <v>135</v>
      </c>
      <c r="J9" s="246" t="s">
        <v>136</v>
      </c>
      <c r="K9" s="378" t="s">
        <v>134</v>
      </c>
      <c r="L9" s="108" t="s">
        <v>135</v>
      </c>
      <c r="M9" s="247" t="s">
        <v>136</v>
      </c>
      <c r="N9" s="1746"/>
      <c r="O9" s="932" t="s">
        <v>134</v>
      </c>
      <c r="P9" s="933" t="s">
        <v>135</v>
      </c>
      <c r="Q9" s="934" t="s">
        <v>136</v>
      </c>
      <c r="R9" s="69"/>
      <c r="S9" s="935" t="s">
        <v>134</v>
      </c>
      <c r="T9" s="935" t="s">
        <v>135</v>
      </c>
      <c r="U9" s="936" t="s">
        <v>136</v>
      </c>
      <c r="V9" s="69"/>
      <c r="W9" s="935" t="s">
        <v>134</v>
      </c>
      <c r="X9" s="935" t="s">
        <v>135</v>
      </c>
      <c r="Y9" s="936" t="s">
        <v>136</v>
      </c>
      <c r="AA9" s="164"/>
      <c r="AB9" s="1172"/>
      <c r="AC9" s="150"/>
      <c r="AD9" s="160"/>
      <c r="AE9" s="209"/>
      <c r="AF9" s="160"/>
      <c r="AG9" s="150"/>
      <c r="AH9" s="160"/>
      <c r="AI9" s="150"/>
      <c r="AJ9" s="249"/>
      <c r="AK9" s="186"/>
      <c r="AL9" s="160"/>
      <c r="AM9" s="160"/>
      <c r="AN9" s="209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</row>
    <row r="10" spans="2:61" ht="15" thickBot="1">
      <c r="B10" s="896" t="s">
        <v>179</v>
      </c>
      <c r="C10" s="551" t="s">
        <v>257</v>
      </c>
      <c r="D10" s="1444">
        <v>250</v>
      </c>
      <c r="E10" s="479" t="s">
        <v>134</v>
      </c>
      <c r="F10" s="480" t="s">
        <v>135</v>
      </c>
      <c r="G10" s="481" t="s">
        <v>136</v>
      </c>
      <c r="H10" s="103" t="s">
        <v>85</v>
      </c>
      <c r="I10" s="528">
        <v>144</v>
      </c>
      <c r="J10" s="526">
        <v>120</v>
      </c>
      <c r="K10" s="53" t="s">
        <v>112</v>
      </c>
      <c r="L10" s="220">
        <v>3.45</v>
      </c>
      <c r="M10" s="358">
        <v>3.45</v>
      </c>
      <c r="N10" s="1746"/>
      <c r="O10" s="937" t="s">
        <v>421</v>
      </c>
      <c r="P10" s="938">
        <f>D15</f>
        <v>40</v>
      </c>
      <c r="Q10" s="1121">
        <f>D15</f>
        <v>40</v>
      </c>
      <c r="R10" s="8"/>
      <c r="S10" s="751" t="s">
        <v>98</v>
      </c>
      <c r="T10" s="939">
        <f>F16+L15+I22</f>
        <v>12.8</v>
      </c>
      <c r="U10" s="974">
        <f>M15+G16+J22</f>
        <v>12.8</v>
      </c>
      <c r="V10" s="8"/>
      <c r="W10" s="941" t="s">
        <v>422</v>
      </c>
      <c r="X10" s="139"/>
      <c r="Y10" s="140"/>
      <c r="AA10" s="164"/>
      <c r="AB10" s="160"/>
      <c r="AC10" s="209"/>
      <c r="AD10" s="160"/>
      <c r="AE10" s="209"/>
      <c r="AF10" s="160"/>
      <c r="AG10" s="150"/>
      <c r="AH10" s="160"/>
      <c r="AI10" s="157"/>
      <c r="AJ10" s="249"/>
      <c r="AK10" s="186"/>
      <c r="AL10" s="160"/>
      <c r="AM10" s="160"/>
      <c r="AN10" s="209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</row>
    <row r="11" spans="2:61">
      <c r="B11" s="405" t="s">
        <v>635</v>
      </c>
      <c r="C11" s="577" t="s">
        <v>636</v>
      </c>
      <c r="D11" s="181" t="s">
        <v>409</v>
      </c>
      <c r="E11" s="218" t="s">
        <v>92</v>
      </c>
      <c r="F11" s="216">
        <v>50</v>
      </c>
      <c r="G11" s="531">
        <v>40</v>
      </c>
      <c r="H11" s="346" t="s">
        <v>95</v>
      </c>
      <c r="I11" s="688">
        <v>6.64</v>
      </c>
      <c r="J11" s="524">
        <v>6.64</v>
      </c>
      <c r="K11" s="713" t="s">
        <v>95</v>
      </c>
      <c r="L11" s="702">
        <v>1.04</v>
      </c>
      <c r="M11" s="716">
        <v>1.04</v>
      </c>
      <c r="N11" s="1746"/>
      <c r="O11" s="942" t="s">
        <v>423</v>
      </c>
      <c r="P11" s="939">
        <f>I12+D14</f>
        <v>75.7</v>
      </c>
      <c r="Q11" s="1130">
        <f>D14+J12</f>
        <v>75.7</v>
      </c>
      <c r="R11" s="8"/>
      <c r="S11" s="943" t="s">
        <v>105</v>
      </c>
      <c r="T11" s="944">
        <f>I18+L27</f>
        <v>7.5</v>
      </c>
      <c r="U11" s="974">
        <f>J18+M27</f>
        <v>7.5</v>
      </c>
      <c r="V11" s="8"/>
      <c r="W11" s="371" t="s">
        <v>643</v>
      </c>
      <c r="X11" s="1713">
        <f>L21</f>
        <v>11.91</v>
      </c>
      <c r="Y11" s="1714">
        <f>M21</f>
        <v>11.91</v>
      </c>
      <c r="AA11" s="164"/>
      <c r="AB11" s="1172"/>
      <c r="AC11" s="209"/>
      <c r="AD11" s="160"/>
      <c r="AE11" s="209"/>
      <c r="AF11" s="160"/>
      <c r="AG11" s="150"/>
      <c r="AH11" s="160"/>
      <c r="AI11" s="157"/>
      <c r="AJ11" s="249"/>
      <c r="AK11" s="186"/>
      <c r="AL11" s="160"/>
      <c r="AM11" s="160"/>
      <c r="AN11" s="209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</row>
    <row r="12" spans="2:61">
      <c r="B12" s="904" t="s">
        <v>203</v>
      </c>
      <c r="C12" s="1634" t="s">
        <v>325</v>
      </c>
      <c r="D12" s="1523" t="s">
        <v>405</v>
      </c>
      <c r="E12" s="341" t="s">
        <v>256</v>
      </c>
      <c r="F12" s="673">
        <v>25</v>
      </c>
      <c r="G12" s="677">
        <v>20</v>
      </c>
      <c r="H12" s="767" t="s">
        <v>406</v>
      </c>
      <c r="I12" s="688">
        <v>5.7</v>
      </c>
      <c r="J12" s="524">
        <v>5.7</v>
      </c>
      <c r="K12" s="905" t="s">
        <v>209</v>
      </c>
      <c r="L12" s="731">
        <v>10.35</v>
      </c>
      <c r="M12" s="732">
        <v>10.35</v>
      </c>
      <c r="N12" s="1746"/>
      <c r="O12" s="942" t="s">
        <v>95</v>
      </c>
      <c r="P12" s="939">
        <f>I11+L11</f>
        <v>7.68</v>
      </c>
      <c r="Q12" s="1121">
        <f>M11+J11</f>
        <v>7.68</v>
      </c>
      <c r="R12" s="8"/>
      <c r="S12" s="947" t="s">
        <v>341</v>
      </c>
      <c r="T12" s="1047">
        <f>U12/1000/0.04</f>
        <v>9.5000000000000001E-2</v>
      </c>
      <c r="U12" s="974">
        <f>J15</f>
        <v>3.8</v>
      </c>
      <c r="V12" s="8"/>
      <c r="W12" s="346" t="s">
        <v>443</v>
      </c>
      <c r="X12" s="1583">
        <f>L22</f>
        <v>16.739999999999998</v>
      </c>
      <c r="Y12" s="1715">
        <f>M22</f>
        <v>13.38</v>
      </c>
      <c r="AA12" s="164"/>
      <c r="AB12" s="160"/>
      <c r="AC12" s="171"/>
      <c r="AD12" s="1115"/>
      <c r="AE12" s="209"/>
      <c r="AF12" s="1115"/>
      <c r="AG12" s="150"/>
      <c r="AH12" s="160"/>
      <c r="AI12" s="157"/>
      <c r="AJ12" s="249"/>
      <c r="AK12" s="186"/>
      <c r="AL12" s="160"/>
      <c r="AM12" s="160"/>
      <c r="AN12" s="209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</row>
    <row r="13" spans="2:61">
      <c r="B13" s="1454" t="s">
        <v>9</v>
      </c>
      <c r="C13" s="513" t="s">
        <v>213</v>
      </c>
      <c r="D13" s="135">
        <v>200</v>
      </c>
      <c r="E13" s="341" t="s">
        <v>63</v>
      </c>
      <c r="F13" s="673">
        <v>26.75</v>
      </c>
      <c r="G13" s="677">
        <v>20</v>
      </c>
      <c r="H13" s="341" t="s">
        <v>336</v>
      </c>
      <c r="I13" s="702">
        <v>8.23</v>
      </c>
      <c r="J13" s="524">
        <v>6.86</v>
      </c>
      <c r="K13" s="687" t="s">
        <v>336</v>
      </c>
      <c r="L13" s="702">
        <v>3.57</v>
      </c>
      <c r="M13" s="689">
        <v>3</v>
      </c>
      <c r="N13" s="1746"/>
      <c r="O13" s="942" t="s">
        <v>160</v>
      </c>
      <c r="P13" s="939">
        <f>I21</f>
        <v>50</v>
      </c>
      <c r="Q13" s="1121">
        <f>J21</f>
        <v>50</v>
      </c>
      <c r="R13" s="8"/>
      <c r="S13" s="948" t="s">
        <v>69</v>
      </c>
      <c r="T13" s="938">
        <f>F18</f>
        <v>1.1399999999999999</v>
      </c>
      <c r="U13" s="974">
        <f>G18</f>
        <v>1.1399999999999999</v>
      </c>
      <c r="V13" s="8"/>
      <c r="W13" s="945" t="s">
        <v>121</v>
      </c>
      <c r="X13" s="939">
        <f>F17+L26</f>
        <v>10.8</v>
      </c>
      <c r="Y13" s="1132">
        <f>G17+M26</f>
        <v>10.8</v>
      </c>
      <c r="AA13" s="164"/>
      <c r="AB13" s="160"/>
      <c r="AC13" s="209"/>
      <c r="AD13" s="160"/>
      <c r="AE13" s="209"/>
      <c r="AF13" s="1115"/>
      <c r="AG13" s="150"/>
      <c r="AH13" s="160"/>
      <c r="AI13" s="157"/>
      <c r="AJ13" s="249"/>
      <c r="AK13" s="186"/>
      <c r="AL13" s="160"/>
      <c r="AM13" s="160"/>
      <c r="AN13" s="209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</row>
    <row r="14" spans="2:61">
      <c r="B14" s="336" t="s">
        <v>10</v>
      </c>
      <c r="C14" s="513" t="s">
        <v>11</v>
      </c>
      <c r="D14" s="669">
        <v>70</v>
      </c>
      <c r="E14" s="341" t="s">
        <v>88</v>
      </c>
      <c r="F14" s="673">
        <v>12.5</v>
      </c>
      <c r="G14" s="677">
        <v>10</v>
      </c>
      <c r="H14" s="346" t="s">
        <v>88</v>
      </c>
      <c r="I14" s="702">
        <v>7.97</v>
      </c>
      <c r="J14" s="401">
        <v>6.38</v>
      </c>
      <c r="K14" s="713" t="s">
        <v>466</v>
      </c>
      <c r="L14" s="702">
        <v>2.9999999999999997E-4</v>
      </c>
      <c r="M14" s="716">
        <v>2.9999999999999997E-4</v>
      </c>
      <c r="N14" s="1746"/>
      <c r="O14" s="346" t="s">
        <v>63</v>
      </c>
      <c r="P14" s="939">
        <f>F13</f>
        <v>26.75</v>
      </c>
      <c r="Q14" s="1121">
        <f>G13</f>
        <v>20</v>
      </c>
      <c r="R14" s="8"/>
      <c r="S14" s="751" t="s">
        <v>72</v>
      </c>
      <c r="T14" s="939">
        <f>F20+I16+L16</f>
        <v>1.8199999999999998</v>
      </c>
      <c r="U14" s="974">
        <f>M16+G20+J16</f>
        <v>1.8199999999999998</v>
      </c>
      <c r="V14" s="8"/>
      <c r="W14" s="949" t="s">
        <v>424</v>
      </c>
      <c r="X14" s="939">
        <f>F12+L24</f>
        <v>33.64</v>
      </c>
      <c r="Y14" s="1132">
        <f>G12+M24</f>
        <v>26.9</v>
      </c>
      <c r="AA14" s="164"/>
      <c r="AB14" s="160"/>
      <c r="AC14" s="186"/>
      <c r="AD14" s="160"/>
      <c r="AE14" s="209"/>
      <c r="AF14" s="1115"/>
      <c r="AG14" s="150"/>
      <c r="AH14" s="160"/>
      <c r="AI14" s="160"/>
      <c r="AJ14" s="293"/>
      <c r="AK14" s="186"/>
      <c r="AL14" s="160"/>
      <c r="AM14" s="160"/>
      <c r="AN14" s="209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</row>
    <row r="15" spans="2:61">
      <c r="B15" s="336" t="s">
        <v>10</v>
      </c>
      <c r="C15" s="513" t="s">
        <v>412</v>
      </c>
      <c r="D15" s="669">
        <v>40</v>
      </c>
      <c r="E15" s="341" t="s">
        <v>336</v>
      </c>
      <c r="F15" s="673">
        <v>12</v>
      </c>
      <c r="G15" s="677">
        <v>10</v>
      </c>
      <c r="H15" s="421" t="s">
        <v>354</v>
      </c>
      <c r="I15" s="448" t="s">
        <v>407</v>
      </c>
      <c r="J15" s="847">
        <v>3.8</v>
      </c>
      <c r="K15" s="713" t="s">
        <v>98</v>
      </c>
      <c r="L15" s="702">
        <v>0.3</v>
      </c>
      <c r="M15" s="689">
        <v>0.3</v>
      </c>
      <c r="N15" s="1746"/>
      <c r="O15" s="942" t="s">
        <v>243</v>
      </c>
      <c r="P15" s="950">
        <f>X18</f>
        <v>177.29000000000002</v>
      </c>
      <c r="Q15" s="1136">
        <f>Y18</f>
        <v>147.96</v>
      </c>
      <c r="R15" s="8"/>
      <c r="S15" s="951" t="s">
        <v>327</v>
      </c>
      <c r="T15" s="974">
        <f>L14+F19+F22</f>
        <v>1.1103000000000001</v>
      </c>
      <c r="U15" s="974">
        <f>M14+G19+G22</f>
        <v>1.1103000000000001</v>
      </c>
      <c r="V15" s="8"/>
      <c r="W15" s="949" t="s">
        <v>102</v>
      </c>
      <c r="X15" s="939">
        <f>F15+I13+L13+L25</f>
        <v>27.73</v>
      </c>
      <c r="Y15" s="1132">
        <f>M13+G15+J13+M25</f>
        <v>23.79</v>
      </c>
      <c r="AA15" s="164"/>
      <c r="AB15" s="1617"/>
      <c r="AC15" s="209"/>
      <c r="AD15" s="1115"/>
      <c r="AE15" s="209"/>
      <c r="AF15" s="1115"/>
      <c r="AG15" s="150"/>
      <c r="AH15" s="160"/>
      <c r="AI15" s="160"/>
      <c r="AJ15" s="249"/>
      <c r="AK15" s="186"/>
      <c r="AL15" s="160"/>
      <c r="AM15" s="160"/>
      <c r="AN15" s="209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</row>
    <row r="16" spans="2:61">
      <c r="B16" s="569" t="s">
        <v>12</v>
      </c>
      <c r="C16" s="570" t="s">
        <v>676</v>
      </c>
      <c r="D16" s="571">
        <v>105</v>
      </c>
      <c r="E16" s="418" t="s">
        <v>98</v>
      </c>
      <c r="F16" s="406">
        <v>5</v>
      </c>
      <c r="G16" s="532">
        <v>5</v>
      </c>
      <c r="H16" s="421" t="s">
        <v>72</v>
      </c>
      <c r="I16" s="525">
        <v>0.56999999999999995</v>
      </c>
      <c r="J16" s="766">
        <v>0.56999999999999995</v>
      </c>
      <c r="K16" s="713" t="s">
        <v>72</v>
      </c>
      <c r="L16" s="702">
        <v>0.15</v>
      </c>
      <c r="M16" s="689">
        <v>0.15</v>
      </c>
      <c r="N16" s="1746"/>
      <c r="O16" s="570" t="s">
        <v>676</v>
      </c>
      <c r="P16" s="1575">
        <f>F26</f>
        <v>105</v>
      </c>
      <c r="Q16" s="1119">
        <f>G26</f>
        <v>105</v>
      </c>
      <c r="R16" s="8"/>
      <c r="S16" s="952" t="s">
        <v>365</v>
      </c>
      <c r="T16" s="953">
        <f>F19+L14</f>
        <v>1.03E-2</v>
      </c>
      <c r="U16" s="954">
        <f>G19+M14</f>
        <v>1.03E-2</v>
      </c>
      <c r="V16" s="8"/>
      <c r="W16" s="949" t="s">
        <v>88</v>
      </c>
      <c r="X16" s="939">
        <f>F14+I14+L23</f>
        <v>26.47</v>
      </c>
      <c r="Y16" s="1132">
        <f>G14+J14+M23</f>
        <v>21.18</v>
      </c>
      <c r="AA16" s="164"/>
      <c r="AB16" s="1617"/>
      <c r="AC16" s="182"/>
      <c r="AD16" s="1115"/>
      <c r="AE16" s="209"/>
      <c r="AF16" s="1115"/>
      <c r="AG16" s="213"/>
      <c r="AH16" s="160"/>
      <c r="AI16" s="180"/>
      <c r="AJ16" s="160"/>
      <c r="AK16" s="186"/>
      <c r="AL16" s="160"/>
      <c r="AM16" s="160"/>
      <c r="AN16" s="209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</row>
    <row r="17" spans="2:61">
      <c r="B17" s="152"/>
      <c r="C17" s="155"/>
      <c r="D17" s="327"/>
      <c r="E17" s="341" t="s">
        <v>121</v>
      </c>
      <c r="F17" s="681">
        <v>7.5</v>
      </c>
      <c r="G17" s="677">
        <v>7.5</v>
      </c>
      <c r="H17" s="346" t="s">
        <v>126</v>
      </c>
      <c r="I17" s="702">
        <v>4.8</v>
      </c>
      <c r="J17" s="392">
        <v>4.8</v>
      </c>
      <c r="K17" s="694"/>
      <c r="L17" s="8"/>
      <c r="M17" s="71"/>
      <c r="N17" s="1746"/>
      <c r="O17" s="942" t="s">
        <v>295</v>
      </c>
      <c r="P17" s="939">
        <f>D13</f>
        <v>200</v>
      </c>
      <c r="Q17" s="1121">
        <f>D13</f>
        <v>200</v>
      </c>
      <c r="R17" s="8"/>
      <c r="S17" s="956" t="s">
        <v>339</v>
      </c>
      <c r="T17" s="1178">
        <f>F22</f>
        <v>1.1000000000000001</v>
      </c>
      <c r="U17" s="1096">
        <f>G22</f>
        <v>1.1000000000000001</v>
      </c>
      <c r="V17" s="8"/>
      <c r="W17" s="949" t="s">
        <v>92</v>
      </c>
      <c r="X17" s="939">
        <f>F11</f>
        <v>50</v>
      </c>
      <c r="Y17" s="1162">
        <f>G11</f>
        <v>40</v>
      </c>
      <c r="AA17" s="164"/>
      <c r="AB17" s="1114"/>
      <c r="AC17" s="209"/>
      <c r="AD17" s="160"/>
      <c r="AE17" s="209"/>
      <c r="AF17" s="160"/>
      <c r="AG17" s="160"/>
      <c r="AH17" s="160"/>
      <c r="AI17" s="160"/>
      <c r="AJ17" s="160"/>
      <c r="AK17" s="186"/>
      <c r="AL17" s="160"/>
      <c r="AM17" s="160"/>
      <c r="AN17" s="209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</row>
    <row r="18" spans="2:61" ht="15" thickBot="1">
      <c r="B18" s="152"/>
      <c r="C18" s="155"/>
      <c r="D18" s="327"/>
      <c r="E18" s="341" t="s">
        <v>69</v>
      </c>
      <c r="F18" s="673">
        <v>1.1399999999999999</v>
      </c>
      <c r="G18" s="677">
        <v>1.1399999999999999</v>
      </c>
      <c r="H18" s="341" t="s">
        <v>105</v>
      </c>
      <c r="I18" s="907">
        <v>6</v>
      </c>
      <c r="J18" s="401">
        <v>6</v>
      </c>
      <c r="K18" s="773"/>
      <c r="L18" s="8"/>
      <c r="M18" s="71"/>
      <c r="N18" s="1746"/>
      <c r="O18" s="390" t="s">
        <v>101</v>
      </c>
      <c r="P18" s="939">
        <f>F23</f>
        <v>7.0679999999999996</v>
      </c>
      <c r="Q18" s="1119">
        <f>G23</f>
        <v>6</v>
      </c>
      <c r="R18" s="28"/>
      <c r="S18" s="355" t="s">
        <v>126</v>
      </c>
      <c r="T18" s="964">
        <f>I17</f>
        <v>4.8</v>
      </c>
      <c r="U18" s="1052">
        <f>J17</f>
        <v>4.8</v>
      </c>
      <c r="V18" s="28"/>
      <c r="W18" s="957" t="s">
        <v>242</v>
      </c>
      <c r="X18" s="1177">
        <f>SUM(X11:X17)</f>
        <v>177.29000000000002</v>
      </c>
      <c r="Y18" s="958">
        <f>SUM(Y11:Y17)</f>
        <v>147.96</v>
      </c>
      <c r="AA18" s="276"/>
      <c r="AB18" s="1115"/>
      <c r="AC18" s="209"/>
      <c r="AD18" s="1115"/>
      <c r="AE18" s="209"/>
      <c r="AF18" s="1115"/>
      <c r="AG18" s="160"/>
      <c r="AH18" s="160"/>
      <c r="AI18" s="180"/>
      <c r="AJ18" s="160"/>
      <c r="AK18" s="186"/>
      <c r="AL18" s="160"/>
      <c r="AM18" s="160"/>
      <c r="AN18" s="209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</row>
    <row r="19" spans="2:61" ht="15" thickBot="1">
      <c r="B19" s="152"/>
      <c r="C19" s="155"/>
      <c r="D19" s="327"/>
      <c r="E19" s="341" t="s">
        <v>365</v>
      </c>
      <c r="F19" s="673">
        <v>0.01</v>
      </c>
      <c r="G19" s="677">
        <v>0.01</v>
      </c>
      <c r="H19" s="439" t="s">
        <v>677</v>
      </c>
      <c r="I19" s="98"/>
      <c r="J19" s="98"/>
      <c r="K19" s="98"/>
      <c r="L19" s="98"/>
      <c r="M19" s="144"/>
      <c r="N19" s="1746"/>
      <c r="O19" s="955" t="s">
        <v>425</v>
      </c>
      <c r="P19" s="939">
        <f>I10</f>
        <v>144</v>
      </c>
      <c r="Q19" s="1121">
        <f>J10</f>
        <v>120</v>
      </c>
      <c r="AA19" s="150"/>
      <c r="AB19" s="1114"/>
      <c r="AC19" s="1615"/>
      <c r="AD19" s="1115"/>
      <c r="AE19" s="209"/>
      <c r="AF19" s="160"/>
      <c r="AG19" s="150"/>
      <c r="AH19" s="160"/>
      <c r="AI19" s="160"/>
      <c r="AJ19" s="160"/>
      <c r="AK19" s="186"/>
      <c r="AL19" s="160"/>
      <c r="AM19" s="160"/>
      <c r="AN19" s="209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</row>
    <row r="20" spans="2:61" ht="15" thickBot="1">
      <c r="B20" s="152"/>
      <c r="C20" s="155"/>
      <c r="D20" s="327"/>
      <c r="E20" s="341" t="s">
        <v>72</v>
      </c>
      <c r="F20" s="673">
        <v>1.1000000000000001</v>
      </c>
      <c r="G20" s="677">
        <v>1.1000000000000001</v>
      </c>
      <c r="H20" s="354" t="s">
        <v>134</v>
      </c>
      <c r="I20" s="106" t="s">
        <v>135</v>
      </c>
      <c r="J20" s="245" t="s">
        <v>136</v>
      </c>
      <c r="K20" s="354" t="s">
        <v>134</v>
      </c>
      <c r="L20" s="106" t="s">
        <v>135</v>
      </c>
      <c r="M20" s="245" t="s">
        <v>136</v>
      </c>
      <c r="N20" s="1746"/>
      <c r="O20" s="959" t="s">
        <v>112</v>
      </c>
      <c r="P20" s="960">
        <f>L10</f>
        <v>3.45</v>
      </c>
      <c r="Q20" s="1052">
        <f>M10</f>
        <v>3.45</v>
      </c>
      <c r="W20" s="355" t="s">
        <v>97</v>
      </c>
      <c r="X20" s="964">
        <f>F21+L12</f>
        <v>210.35</v>
      </c>
      <c r="Y20" s="965">
        <f>G21+M12</f>
        <v>210.35</v>
      </c>
      <c r="AA20" s="150"/>
      <c r="AB20" s="1176"/>
      <c r="AC20" s="1618"/>
      <c r="AD20" s="1115"/>
      <c r="AE20" s="157"/>
      <c r="AF20" s="160"/>
      <c r="AG20" s="160"/>
      <c r="AH20" s="160"/>
      <c r="AI20" s="160"/>
      <c r="AJ20" s="160"/>
      <c r="AK20" s="186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</row>
    <row r="21" spans="2:61">
      <c r="B21" s="152"/>
      <c r="C21" s="155"/>
      <c r="D21" s="327"/>
      <c r="E21" s="418" t="s">
        <v>97</v>
      </c>
      <c r="F21" s="406">
        <v>200</v>
      </c>
      <c r="G21" s="1711">
        <v>200</v>
      </c>
      <c r="H21" s="103" t="s">
        <v>86</v>
      </c>
      <c r="I21" s="216">
        <v>50</v>
      </c>
      <c r="J21" s="848">
        <v>50</v>
      </c>
      <c r="K21" s="53" t="s">
        <v>643</v>
      </c>
      <c r="L21" s="220">
        <v>11.91</v>
      </c>
      <c r="M21" s="242">
        <v>11.91</v>
      </c>
      <c r="N21" s="1746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</row>
    <row r="22" spans="2:61">
      <c r="B22" s="152"/>
      <c r="C22" s="155"/>
      <c r="D22" s="327"/>
      <c r="E22" s="562" t="s">
        <v>339</v>
      </c>
      <c r="F22" s="525">
        <v>1.1000000000000001</v>
      </c>
      <c r="G22" s="766">
        <v>1.1000000000000001</v>
      </c>
      <c r="H22" s="341" t="s">
        <v>98</v>
      </c>
      <c r="I22" s="673">
        <v>7.5</v>
      </c>
      <c r="J22" s="446">
        <v>7.5</v>
      </c>
      <c r="K22" s="713" t="s">
        <v>443</v>
      </c>
      <c r="L22" s="702">
        <v>16.739999999999998</v>
      </c>
      <c r="M22" s="716">
        <v>13.38</v>
      </c>
      <c r="N22" s="1746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</row>
    <row r="23" spans="2:61" ht="16.2" thickBot="1">
      <c r="B23" s="152"/>
      <c r="C23" s="155"/>
      <c r="D23" s="327"/>
      <c r="E23" s="348" t="s">
        <v>101</v>
      </c>
      <c r="F23" s="356">
        <v>7.0679999999999996</v>
      </c>
      <c r="G23" s="627">
        <v>6</v>
      </c>
      <c r="H23" s="152"/>
      <c r="I23" s="160"/>
      <c r="J23" s="8"/>
      <c r="K23" s="713" t="s">
        <v>88</v>
      </c>
      <c r="L23" s="731">
        <v>6</v>
      </c>
      <c r="M23" s="732">
        <v>4.8</v>
      </c>
      <c r="N23" s="1746"/>
      <c r="W23" s="19"/>
      <c r="X23" s="19"/>
      <c r="Y23" s="968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</row>
    <row r="24" spans="2:61" ht="15" thickBot="1">
      <c r="B24" s="152"/>
      <c r="C24" s="155"/>
      <c r="D24" s="327"/>
      <c r="E24" s="788" t="s">
        <v>662</v>
      </c>
      <c r="F24" s="36"/>
      <c r="G24" s="45"/>
      <c r="H24" s="152"/>
      <c r="I24" s="160"/>
      <c r="J24" s="8"/>
      <c r="K24" s="713" t="s">
        <v>128</v>
      </c>
      <c r="L24" s="702">
        <v>8.64</v>
      </c>
      <c r="M24" s="716">
        <v>6.9</v>
      </c>
      <c r="N24" s="1746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</row>
    <row r="25" spans="2:61" ht="15" thickBot="1">
      <c r="B25" s="152"/>
      <c r="C25" s="155"/>
      <c r="D25" s="327"/>
      <c r="E25" s="436" t="s">
        <v>134</v>
      </c>
      <c r="F25" s="99" t="s">
        <v>135</v>
      </c>
      <c r="G25" s="244" t="s">
        <v>136</v>
      </c>
      <c r="H25" s="60"/>
      <c r="I25" s="8"/>
      <c r="J25" s="8"/>
      <c r="K25" s="713" t="s">
        <v>336</v>
      </c>
      <c r="L25" s="690">
        <v>3.93</v>
      </c>
      <c r="M25" s="716">
        <v>3.93</v>
      </c>
      <c r="N25" s="128"/>
      <c r="AA25" s="160"/>
      <c r="AB25" s="160"/>
      <c r="AC25" s="160"/>
      <c r="AD25" s="160"/>
      <c r="AE25" s="160"/>
      <c r="AF25" s="160"/>
      <c r="AG25" s="160"/>
      <c r="AH25" s="160"/>
      <c r="AI25" s="160"/>
      <c r="AJ25" s="150"/>
      <c r="AK25" s="150"/>
      <c r="AL25" s="160"/>
      <c r="AM25" s="298"/>
      <c r="AN25" s="146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</row>
    <row r="26" spans="2:61">
      <c r="B26" s="152"/>
      <c r="C26" s="155"/>
      <c r="D26" s="327"/>
      <c r="E26" s="103" t="s">
        <v>671</v>
      </c>
      <c r="F26" s="1712">
        <v>105</v>
      </c>
      <c r="G26" s="358">
        <v>105</v>
      </c>
      <c r="H26" s="60"/>
      <c r="I26" s="8"/>
      <c r="J26" s="8"/>
      <c r="K26" s="874" t="s">
        <v>294</v>
      </c>
      <c r="L26" s="702">
        <v>3.3</v>
      </c>
      <c r="M26" s="716">
        <v>3.3</v>
      </c>
      <c r="N26" s="128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57"/>
      <c r="AM26" s="298"/>
      <c r="AN26" s="146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</row>
    <row r="27" spans="2:61" ht="15" thickBot="1">
      <c r="B27" s="153"/>
      <c r="C27" s="326"/>
      <c r="D27" s="1445"/>
      <c r="E27" s="54"/>
      <c r="F27" s="28"/>
      <c r="G27" s="73"/>
      <c r="H27" s="54"/>
      <c r="I27" s="28"/>
      <c r="J27" s="28"/>
      <c r="K27" s="1710" t="s">
        <v>105</v>
      </c>
      <c r="L27" s="356">
        <v>1.5</v>
      </c>
      <c r="M27" s="440">
        <v>1.5</v>
      </c>
      <c r="N27" s="128"/>
      <c r="AA27" s="160"/>
      <c r="AB27" s="160"/>
      <c r="AC27" s="160"/>
      <c r="AD27" s="160"/>
      <c r="AE27" s="160"/>
      <c r="AF27" s="160"/>
      <c r="AG27" s="160"/>
      <c r="AH27" s="160"/>
      <c r="AI27" s="160"/>
      <c r="AJ27" s="304"/>
      <c r="AK27" s="300"/>
      <c r="AL27" s="160"/>
      <c r="AM27" s="160"/>
      <c r="AN27" s="146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</row>
    <row r="28" spans="2:61" ht="12" customHeight="1">
      <c r="N28" s="128"/>
      <c r="AA28" s="160"/>
      <c r="AB28" s="160"/>
      <c r="AC28" s="160"/>
      <c r="AD28" s="160"/>
      <c r="AE28" s="160"/>
      <c r="AF28" s="160"/>
      <c r="AG28" s="160"/>
      <c r="AH28" s="160"/>
      <c r="AI28" s="160"/>
      <c r="AJ28" s="249"/>
      <c r="AK28" s="186"/>
      <c r="AL28" s="160"/>
      <c r="AM28" s="160"/>
      <c r="AN28" s="213"/>
      <c r="AO28" s="160"/>
      <c r="AP28" s="160"/>
      <c r="AQ28" s="256"/>
      <c r="AR28" s="213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</row>
    <row r="29" spans="2:61" ht="15" customHeight="1">
      <c r="N29" s="128"/>
      <c r="AA29" s="160"/>
      <c r="AB29" s="160"/>
      <c r="AC29" s="160"/>
      <c r="AD29" s="160"/>
      <c r="AE29" s="160"/>
      <c r="AF29" s="160"/>
      <c r="AG29" s="160"/>
      <c r="AH29" s="160"/>
      <c r="AI29" s="160"/>
      <c r="AJ29" s="249"/>
      <c r="AK29" s="186"/>
      <c r="AL29" s="160"/>
      <c r="AM29" s="160"/>
      <c r="AN29" s="150"/>
      <c r="AO29" s="160"/>
      <c r="AP29" s="160"/>
      <c r="AQ29" s="634"/>
      <c r="AR29" s="150"/>
      <c r="AS29" s="146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</row>
    <row r="30" spans="2:61" ht="15.75" customHeight="1">
      <c r="N30" s="128"/>
      <c r="AA30" s="160"/>
      <c r="AB30" s="160"/>
      <c r="AC30" s="160"/>
      <c r="AD30" s="160"/>
      <c r="AE30" s="160"/>
      <c r="AF30" s="160"/>
      <c r="AG30" s="160"/>
      <c r="AH30" s="160"/>
      <c r="AI30" s="160"/>
      <c r="AJ30" s="249"/>
      <c r="AK30" s="186"/>
      <c r="AL30" s="160"/>
      <c r="AM30" s="160"/>
      <c r="AN30" s="160"/>
      <c r="AO30" s="160"/>
      <c r="AP30" s="160"/>
      <c r="AQ30" s="160"/>
      <c r="AR30" s="150"/>
      <c r="AS30" s="146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</row>
    <row r="31" spans="2:61" ht="16.5" customHeight="1" thickBot="1">
      <c r="N31" s="128"/>
      <c r="AA31" s="160"/>
      <c r="AB31" s="160"/>
      <c r="AC31" s="160"/>
      <c r="AD31" s="160"/>
      <c r="AE31" s="160"/>
      <c r="AF31" s="160"/>
      <c r="AG31" s="160"/>
      <c r="AH31" s="160"/>
      <c r="AI31" s="160"/>
      <c r="AJ31" s="249"/>
      <c r="AK31" s="186"/>
      <c r="AL31" s="160"/>
      <c r="AM31" s="160"/>
      <c r="AN31" s="160"/>
      <c r="AO31" s="160"/>
      <c r="AP31" s="160"/>
      <c r="AQ31" s="160"/>
      <c r="AR31" s="150"/>
      <c r="AS31" s="146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</row>
    <row r="32" spans="2:61" ht="15.75" customHeight="1" thickBot="1">
      <c r="B32" s="826" t="s">
        <v>393</v>
      </c>
      <c r="C32" s="173"/>
      <c r="D32" s="1446"/>
      <c r="E32" s="529" t="s">
        <v>259</v>
      </c>
      <c r="F32" s="190"/>
      <c r="G32" s="190"/>
      <c r="H32" s="578" t="s">
        <v>232</v>
      </c>
      <c r="I32" s="36"/>
      <c r="J32" s="36"/>
      <c r="K32" s="36" t="s">
        <v>274</v>
      </c>
      <c r="L32" s="36"/>
      <c r="M32" s="45"/>
      <c r="N32" s="1746"/>
      <c r="O32" s="929" t="s">
        <v>427</v>
      </c>
      <c r="P32" s="930"/>
      <c r="Q32" s="930"/>
      <c r="R32" s="931"/>
      <c r="S32" s="36"/>
      <c r="T32" s="36"/>
      <c r="U32" s="36"/>
      <c r="V32" s="36"/>
      <c r="W32" s="36"/>
      <c r="X32" s="36"/>
      <c r="Y32" s="45"/>
      <c r="AA32" s="1802"/>
      <c r="AB32" s="1115"/>
      <c r="AC32" s="160"/>
      <c r="AD32" s="1115"/>
      <c r="AE32" s="150"/>
      <c r="AF32" s="1114"/>
      <c r="AG32" s="160"/>
      <c r="AH32" s="160"/>
      <c r="AI32" s="160"/>
      <c r="AJ32" s="249"/>
      <c r="AK32" s="186"/>
      <c r="AL32" s="160"/>
      <c r="AM32" s="160"/>
      <c r="AN32" s="160"/>
      <c r="AO32" s="160"/>
      <c r="AP32" s="160"/>
      <c r="AQ32" s="160"/>
      <c r="AR32" s="150"/>
      <c r="AS32" s="146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</row>
    <row r="33" spans="2:61" ht="15" thickBot="1">
      <c r="B33" s="478" t="s">
        <v>181</v>
      </c>
      <c r="C33" s="323" t="s">
        <v>273</v>
      </c>
      <c r="D33" s="863">
        <v>250</v>
      </c>
      <c r="E33" s="436" t="s">
        <v>134</v>
      </c>
      <c r="F33" s="99" t="s">
        <v>135</v>
      </c>
      <c r="G33" s="244" t="s">
        <v>136</v>
      </c>
      <c r="H33" s="360" t="s">
        <v>134</v>
      </c>
      <c r="I33" s="105" t="s">
        <v>135</v>
      </c>
      <c r="J33" s="241" t="s">
        <v>136</v>
      </c>
      <c r="K33" s="360" t="s">
        <v>134</v>
      </c>
      <c r="L33" s="105" t="s">
        <v>135</v>
      </c>
      <c r="M33" s="241" t="s">
        <v>136</v>
      </c>
      <c r="N33" s="1746"/>
      <c r="O33" s="932" t="s">
        <v>134</v>
      </c>
      <c r="P33" s="969" t="s">
        <v>135</v>
      </c>
      <c r="Q33" s="970" t="s">
        <v>136</v>
      </c>
      <c r="R33" s="69"/>
      <c r="S33" s="935" t="s">
        <v>134</v>
      </c>
      <c r="T33" s="935" t="s">
        <v>135</v>
      </c>
      <c r="U33" s="936" t="s">
        <v>136</v>
      </c>
      <c r="V33" s="69"/>
      <c r="W33" s="935" t="s">
        <v>134</v>
      </c>
      <c r="X33" s="935" t="s">
        <v>135</v>
      </c>
      <c r="Y33" s="936" t="s">
        <v>136</v>
      </c>
      <c r="AA33" s="240"/>
      <c r="AB33" s="1115"/>
      <c r="AC33" s="160"/>
      <c r="AD33" s="1116"/>
      <c r="AE33" s="160"/>
      <c r="AF33" s="1115"/>
      <c r="AG33" s="160"/>
      <c r="AH33" s="160"/>
      <c r="AI33" s="160"/>
      <c r="AJ33" s="249"/>
      <c r="AK33" s="186"/>
      <c r="AL33" s="160"/>
      <c r="AM33" s="160"/>
      <c r="AN33" s="160"/>
      <c r="AO33" s="286"/>
      <c r="AP33" s="287"/>
      <c r="AQ33" s="283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</row>
    <row r="34" spans="2:61">
      <c r="B34" s="1857" t="s">
        <v>315</v>
      </c>
      <c r="C34" s="415" t="s">
        <v>694</v>
      </c>
      <c r="D34" s="887">
        <v>60</v>
      </c>
      <c r="E34" s="103" t="s">
        <v>260</v>
      </c>
      <c r="F34" s="528">
        <v>20</v>
      </c>
      <c r="G34" s="420">
        <v>20</v>
      </c>
      <c r="H34" s="103" t="s">
        <v>230</v>
      </c>
      <c r="I34" s="220">
        <v>122.67</v>
      </c>
      <c r="J34" s="377">
        <v>86</v>
      </c>
      <c r="K34" s="53" t="s">
        <v>112</v>
      </c>
      <c r="L34" s="220">
        <v>4.9000000000000004</v>
      </c>
      <c r="M34" s="358">
        <v>4.9000000000000004</v>
      </c>
      <c r="N34" s="1746"/>
      <c r="O34" s="937" t="s">
        <v>421</v>
      </c>
      <c r="P34" s="971">
        <f>D41</f>
        <v>40</v>
      </c>
      <c r="Q34" s="1121">
        <f>D41</f>
        <v>40</v>
      </c>
      <c r="R34" s="8"/>
      <c r="S34" s="948" t="s">
        <v>98</v>
      </c>
      <c r="T34" s="971">
        <f>F37+I46+L41</f>
        <v>8.4</v>
      </c>
      <c r="U34" s="974">
        <f>G37+J46+M41</f>
        <v>8.4</v>
      </c>
      <c r="V34" s="8"/>
      <c r="W34" s="972" t="s">
        <v>422</v>
      </c>
      <c r="X34" s="972"/>
      <c r="Y34" s="1057"/>
      <c r="AA34" s="157"/>
      <c r="AB34" s="160"/>
      <c r="AC34" s="209"/>
      <c r="AD34" s="160"/>
      <c r="AE34" s="209"/>
      <c r="AF34" s="1115"/>
      <c r="AG34" s="135"/>
      <c r="AH34" s="160"/>
      <c r="AI34" s="160"/>
      <c r="AJ34" s="249"/>
      <c r="AK34" s="186"/>
      <c r="AL34" s="160"/>
      <c r="AM34" s="160"/>
      <c r="AN34" s="160"/>
      <c r="AO34" s="157"/>
      <c r="AP34" s="159"/>
      <c r="AQ34" s="222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</row>
    <row r="35" spans="2:61" ht="15" customHeight="1">
      <c r="B35" s="708"/>
      <c r="C35" s="1858" t="s">
        <v>695</v>
      </c>
      <c r="D35" s="1859"/>
      <c r="E35" s="346" t="s">
        <v>88</v>
      </c>
      <c r="F35" s="731">
        <v>12.5</v>
      </c>
      <c r="G35" s="732">
        <v>10</v>
      </c>
      <c r="H35" s="346" t="s">
        <v>336</v>
      </c>
      <c r="I35" s="702">
        <v>20</v>
      </c>
      <c r="J35" s="392">
        <v>18</v>
      </c>
      <c r="K35" s="713" t="s">
        <v>121</v>
      </c>
      <c r="L35" s="690">
        <v>2</v>
      </c>
      <c r="M35" s="703">
        <v>2</v>
      </c>
      <c r="N35" s="1746"/>
      <c r="O35" s="942" t="s">
        <v>423</v>
      </c>
      <c r="P35" s="973">
        <f>D40</f>
        <v>70</v>
      </c>
      <c r="Q35" s="1130">
        <f>D40</f>
        <v>70</v>
      </c>
      <c r="R35" s="8"/>
      <c r="S35" s="751" t="s">
        <v>105</v>
      </c>
      <c r="T35" s="973">
        <f>I40+L45</f>
        <v>9.1999999999999993</v>
      </c>
      <c r="U35" s="974">
        <f>J40+M45</f>
        <v>9.1999999999999993</v>
      </c>
      <c r="V35" s="8"/>
      <c r="W35" s="945" t="s">
        <v>647</v>
      </c>
      <c r="X35" s="973">
        <f>L44</f>
        <v>113.6</v>
      </c>
      <c r="Y35" s="946">
        <f>M44</f>
        <v>91.2</v>
      </c>
      <c r="AA35" s="157"/>
      <c r="AB35" s="1115"/>
      <c r="AC35" s="209"/>
      <c r="AD35" s="160"/>
      <c r="AE35" s="209"/>
      <c r="AF35" s="1115"/>
      <c r="AG35" s="157"/>
      <c r="AH35" s="160"/>
      <c r="AI35" s="185"/>
      <c r="AJ35" s="293"/>
      <c r="AK35" s="186"/>
      <c r="AL35" s="160"/>
      <c r="AM35" s="160"/>
      <c r="AN35" s="160"/>
      <c r="AO35" s="157"/>
      <c r="AP35" s="159"/>
      <c r="AQ35" s="222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</row>
    <row r="36" spans="2:61">
      <c r="B36" s="370" t="s">
        <v>228</v>
      </c>
      <c r="C36" s="551" t="s">
        <v>229</v>
      </c>
      <c r="D36" s="864" t="s">
        <v>220</v>
      </c>
      <c r="E36" s="346" t="s">
        <v>336</v>
      </c>
      <c r="F36" s="731">
        <v>12</v>
      </c>
      <c r="G36" s="732">
        <v>10</v>
      </c>
      <c r="H36" s="541" t="s">
        <v>233</v>
      </c>
      <c r="I36" s="731">
        <v>2</v>
      </c>
      <c r="J36" s="533">
        <v>2</v>
      </c>
      <c r="K36" s="713" t="s">
        <v>95</v>
      </c>
      <c r="L36" s="702">
        <v>1.38</v>
      </c>
      <c r="M36" s="716">
        <v>1.38</v>
      </c>
      <c r="N36" s="1746"/>
      <c r="O36" s="942" t="s">
        <v>95</v>
      </c>
      <c r="P36" s="973">
        <f>L36+L50</f>
        <v>2.1799999999999997</v>
      </c>
      <c r="Q36" s="1121">
        <f>M36+M50</f>
        <v>2.1799999999999997</v>
      </c>
      <c r="R36" s="8"/>
      <c r="S36" s="947" t="s">
        <v>341</v>
      </c>
      <c r="T36" s="990">
        <f>U36/1000/0.04</f>
        <v>0.1</v>
      </c>
      <c r="U36" s="1048">
        <f>J38</f>
        <v>4</v>
      </c>
      <c r="V36" s="8"/>
      <c r="W36" s="945" t="s">
        <v>121</v>
      </c>
      <c r="X36" s="939">
        <f>L35+L46</f>
        <v>6.8</v>
      </c>
      <c r="Y36" s="1132">
        <f>M35+M46</f>
        <v>6.8</v>
      </c>
      <c r="AA36" s="164"/>
      <c r="AB36" s="1172"/>
      <c r="AC36" s="209"/>
      <c r="AD36" s="160"/>
      <c r="AE36" s="209"/>
      <c r="AF36" s="1115"/>
      <c r="AG36" s="157"/>
      <c r="AH36" s="160"/>
      <c r="AI36" s="160"/>
      <c r="AJ36" s="249"/>
      <c r="AK36" s="186"/>
      <c r="AL36" s="160"/>
      <c r="AM36" s="160"/>
      <c r="AN36" s="160"/>
      <c r="AO36" s="157"/>
      <c r="AP36" s="159"/>
      <c r="AQ36" s="222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</row>
    <row r="37" spans="2:61">
      <c r="B37" s="857" t="s">
        <v>276</v>
      </c>
      <c r="C37" s="858" t="s">
        <v>651</v>
      </c>
      <c r="D37" s="860" t="s">
        <v>127</v>
      </c>
      <c r="E37" s="346" t="s">
        <v>98</v>
      </c>
      <c r="F37" s="731">
        <v>5</v>
      </c>
      <c r="G37" s="732">
        <v>5</v>
      </c>
      <c r="H37" s="421" t="s">
        <v>96</v>
      </c>
      <c r="I37" s="525">
        <v>8</v>
      </c>
      <c r="J37" s="847">
        <v>8</v>
      </c>
      <c r="K37" s="735" t="s">
        <v>97</v>
      </c>
      <c r="L37" s="731">
        <v>13.8</v>
      </c>
      <c r="M37" s="732">
        <v>13.8</v>
      </c>
      <c r="N37" s="1746"/>
      <c r="O37" s="942" t="s">
        <v>260</v>
      </c>
      <c r="P37" s="973">
        <f>F34</f>
        <v>20</v>
      </c>
      <c r="Q37" s="1121">
        <f>G34</f>
        <v>20</v>
      </c>
      <c r="R37" s="8"/>
      <c r="S37" s="713" t="s">
        <v>69</v>
      </c>
      <c r="T37" s="1181">
        <f>F46+L51</f>
        <v>17.399999999999999</v>
      </c>
      <c r="U37" s="974">
        <f>G46+M51</f>
        <v>17.399999999999999</v>
      </c>
      <c r="V37" s="8"/>
      <c r="W37" s="949" t="s">
        <v>240</v>
      </c>
      <c r="X37" s="973">
        <f>I36</f>
        <v>2</v>
      </c>
      <c r="Y37" s="1132">
        <f>J36</f>
        <v>2</v>
      </c>
      <c r="AA37" s="164"/>
      <c r="AB37" s="1612"/>
      <c r="AC37" s="209"/>
      <c r="AD37" s="160"/>
      <c r="AE37" s="209"/>
      <c r="AF37" s="160"/>
      <c r="AG37" s="157"/>
      <c r="AH37" s="160"/>
      <c r="AI37" s="160"/>
      <c r="AJ37" s="160"/>
      <c r="AK37" s="186"/>
      <c r="AL37" s="160"/>
      <c r="AM37" s="160"/>
      <c r="AN37" s="160"/>
      <c r="AO37" s="157"/>
      <c r="AP37" s="159"/>
      <c r="AQ37" s="222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</row>
    <row r="38" spans="2:61">
      <c r="B38" s="549" t="s">
        <v>652</v>
      </c>
      <c r="C38" s="859" t="s">
        <v>653</v>
      </c>
      <c r="D38" s="5"/>
      <c r="E38" s="341" t="s">
        <v>365</v>
      </c>
      <c r="F38" s="865">
        <v>0.01</v>
      </c>
      <c r="G38" s="866">
        <v>0.01</v>
      </c>
      <c r="H38" s="541" t="s">
        <v>354</v>
      </c>
      <c r="I38" s="690" t="s">
        <v>366</v>
      </c>
      <c r="J38" s="392">
        <v>4</v>
      </c>
      <c r="K38" s="874" t="s">
        <v>365</v>
      </c>
      <c r="L38" s="702">
        <v>4.0000000000000002E-4</v>
      </c>
      <c r="M38" s="716">
        <v>4.0000000000000002E-4</v>
      </c>
      <c r="N38" s="1746"/>
      <c r="O38" s="346" t="s">
        <v>63</v>
      </c>
      <c r="P38" s="975">
        <f>I44</f>
        <v>117.34</v>
      </c>
      <c r="Q38" s="1141">
        <f>J44</f>
        <v>88</v>
      </c>
      <c r="R38" s="8"/>
      <c r="S38" s="713" t="s">
        <v>428</v>
      </c>
      <c r="T38" s="973">
        <f>D42</f>
        <v>30</v>
      </c>
      <c r="U38" s="974">
        <f>D42</f>
        <v>30</v>
      </c>
      <c r="V38" s="8"/>
      <c r="W38" s="949" t="s">
        <v>102</v>
      </c>
      <c r="X38" s="973">
        <f>F36+I35+L40+L48</f>
        <v>40.76</v>
      </c>
      <c r="Y38" s="1142">
        <f>G36+J35+M40+M48</f>
        <v>35.200000000000003</v>
      </c>
      <c r="AA38" s="157"/>
      <c r="AB38" s="160"/>
      <c r="AC38" s="209"/>
      <c r="AD38" s="1115"/>
      <c r="AE38" s="209"/>
      <c r="AF38" s="160"/>
      <c r="AG38" s="150"/>
      <c r="AH38" s="160"/>
      <c r="AI38" s="160"/>
      <c r="AJ38" s="160"/>
      <c r="AK38" s="186"/>
      <c r="AL38" s="160"/>
      <c r="AM38" s="160"/>
      <c r="AN38" s="160"/>
      <c r="AO38" s="157"/>
      <c r="AP38" s="159"/>
      <c r="AQ38" s="222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</row>
    <row r="39" spans="2:61">
      <c r="B39" s="552" t="s">
        <v>176</v>
      </c>
      <c r="C39" s="513" t="s">
        <v>175</v>
      </c>
      <c r="D39" s="669">
        <v>200</v>
      </c>
      <c r="E39" s="400" t="s">
        <v>99</v>
      </c>
      <c r="F39" s="865">
        <v>1.1000000000000001</v>
      </c>
      <c r="G39" s="866">
        <v>1.1000000000000001</v>
      </c>
      <c r="H39" s="346" t="s">
        <v>126</v>
      </c>
      <c r="I39" s="856">
        <v>12</v>
      </c>
      <c r="J39" s="536">
        <v>12</v>
      </c>
      <c r="K39" s="713" t="s">
        <v>99</v>
      </c>
      <c r="L39" s="690">
        <v>0.2</v>
      </c>
      <c r="M39" s="716">
        <v>0.2</v>
      </c>
      <c r="N39" s="1746"/>
      <c r="O39" s="942" t="s">
        <v>243</v>
      </c>
      <c r="P39" s="976">
        <f>X41</f>
        <v>248.86</v>
      </c>
      <c r="Q39" s="1136">
        <f>Y41</f>
        <v>207.2</v>
      </c>
      <c r="R39" s="8"/>
      <c r="S39" s="751" t="s">
        <v>199</v>
      </c>
      <c r="T39" s="973">
        <f>F44</f>
        <v>3.5</v>
      </c>
      <c r="U39" s="974">
        <f>G44</f>
        <v>3.5</v>
      </c>
      <c r="V39" s="8"/>
      <c r="W39" s="949" t="s">
        <v>88</v>
      </c>
      <c r="X39" s="973">
        <f>F35+L47</f>
        <v>14.9</v>
      </c>
      <c r="Y39" s="1132">
        <f>G35+M47</f>
        <v>12</v>
      </c>
      <c r="AA39" s="164"/>
      <c r="AB39" s="160"/>
      <c r="AC39" s="150"/>
      <c r="AD39" s="160"/>
      <c r="AE39" s="209"/>
      <c r="AF39" s="160"/>
      <c r="AG39" s="150"/>
      <c r="AH39" s="160"/>
      <c r="AI39" s="160"/>
      <c r="AJ39" s="160"/>
      <c r="AK39" s="186"/>
      <c r="AL39" s="160"/>
      <c r="AM39" s="160"/>
      <c r="AN39" s="160"/>
      <c r="AO39" s="164"/>
      <c r="AP39" s="166"/>
      <c r="AQ39" s="263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</row>
    <row r="40" spans="2:61" ht="15.6">
      <c r="B40" s="343" t="s">
        <v>10</v>
      </c>
      <c r="C40" s="335" t="s">
        <v>11</v>
      </c>
      <c r="D40" s="669">
        <v>70</v>
      </c>
      <c r="E40" s="421" t="s">
        <v>97</v>
      </c>
      <c r="F40" s="525">
        <v>250</v>
      </c>
      <c r="G40" s="729">
        <v>250</v>
      </c>
      <c r="H40" s="418" t="s">
        <v>105</v>
      </c>
      <c r="I40" s="406">
        <v>6</v>
      </c>
      <c r="J40" s="680">
        <v>6</v>
      </c>
      <c r="K40" s="713" t="s">
        <v>336</v>
      </c>
      <c r="L40" s="702">
        <v>4.76</v>
      </c>
      <c r="M40" s="716">
        <v>4</v>
      </c>
      <c r="N40" s="1746"/>
      <c r="O40" s="390" t="s">
        <v>101</v>
      </c>
      <c r="P40" s="976">
        <f>F41</f>
        <v>7.0679999999999996</v>
      </c>
      <c r="Q40" s="1119">
        <f>G41</f>
        <v>6</v>
      </c>
      <c r="R40" s="8"/>
      <c r="S40" s="751" t="s">
        <v>72</v>
      </c>
      <c r="T40" s="973">
        <f>F39+L39</f>
        <v>1.3</v>
      </c>
      <c r="U40" s="974">
        <f>G39+M39</f>
        <v>1.3</v>
      </c>
      <c r="V40" s="8"/>
      <c r="W40" s="1668" t="s">
        <v>441</v>
      </c>
      <c r="X40" s="939">
        <f>F50</f>
        <v>70.8</v>
      </c>
      <c r="Y40" s="1674">
        <f>G50</f>
        <v>60</v>
      </c>
      <c r="AA40" s="164"/>
      <c r="AB40" s="1172"/>
      <c r="AC40" s="209"/>
      <c r="AD40" s="160"/>
      <c r="AE40" s="209"/>
      <c r="AF40" s="160"/>
      <c r="AG40" s="150"/>
      <c r="AH40" s="160"/>
      <c r="AI40" s="160"/>
      <c r="AJ40" s="160"/>
      <c r="AK40" s="186"/>
      <c r="AL40" s="160"/>
      <c r="AM40" s="160"/>
      <c r="AN40" s="160"/>
      <c r="AO40" s="160"/>
      <c r="AP40" s="160"/>
      <c r="AQ40" s="160"/>
      <c r="AR40" s="297"/>
      <c r="AS40" s="186"/>
      <c r="AT40" s="160"/>
      <c r="AU40" s="160"/>
      <c r="AV40" s="209"/>
      <c r="AW40" s="18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</row>
    <row r="41" spans="2:61" ht="15" thickBot="1">
      <c r="B41" s="343" t="s">
        <v>10</v>
      </c>
      <c r="C41" s="513" t="s">
        <v>412</v>
      </c>
      <c r="D41" s="669">
        <v>40</v>
      </c>
      <c r="E41" s="348" t="s">
        <v>101</v>
      </c>
      <c r="F41" s="356">
        <v>7.0679999999999996</v>
      </c>
      <c r="G41" s="352">
        <v>6</v>
      </c>
      <c r="H41" s="417"/>
      <c r="I41" s="416"/>
      <c r="J41" s="416"/>
      <c r="K41" s="415" t="s">
        <v>98</v>
      </c>
      <c r="L41" s="525">
        <v>0.4</v>
      </c>
      <c r="M41" s="729">
        <v>0.4</v>
      </c>
      <c r="N41" s="1746"/>
      <c r="O41" s="942" t="s">
        <v>429</v>
      </c>
      <c r="P41" s="973">
        <f>I34</f>
        <v>122.67</v>
      </c>
      <c r="Q41" s="1141">
        <f>J34</f>
        <v>86</v>
      </c>
      <c r="R41" s="8"/>
      <c r="S41" s="951" t="s">
        <v>327</v>
      </c>
      <c r="T41" s="973">
        <f>T42+T43</f>
        <v>8.879999999999999E-2</v>
      </c>
      <c r="U41" s="974">
        <f>U42+U43</f>
        <v>8.879999999999999E-2</v>
      </c>
      <c r="V41" s="8"/>
      <c r="W41" s="957" t="s">
        <v>242</v>
      </c>
      <c r="X41" s="977">
        <f>SUM(X35:X40)</f>
        <v>248.86</v>
      </c>
      <c r="Y41" s="958">
        <f>SUM(Y35:Y40)</f>
        <v>207.2</v>
      </c>
      <c r="AA41" s="164"/>
      <c r="AB41" s="1173"/>
      <c r="AC41" s="209"/>
      <c r="AD41" s="1115"/>
      <c r="AE41" s="209"/>
      <c r="AF41" s="160"/>
      <c r="AG41" s="15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</row>
    <row r="42" spans="2:61" ht="15" thickBot="1">
      <c r="B42" s="699" t="s">
        <v>10</v>
      </c>
      <c r="C42" s="513" t="s">
        <v>367</v>
      </c>
      <c r="D42" s="474">
        <v>30</v>
      </c>
      <c r="E42" s="175" t="s">
        <v>175</v>
      </c>
      <c r="F42" s="190"/>
      <c r="G42" s="45"/>
      <c r="H42" s="439" t="s">
        <v>275</v>
      </c>
      <c r="I42" s="538"/>
      <c r="J42" s="538"/>
      <c r="K42" s="1524" t="s">
        <v>678</v>
      </c>
      <c r="L42" s="36"/>
      <c r="M42" s="45"/>
      <c r="N42" s="1746"/>
      <c r="O42" s="942" t="s">
        <v>79</v>
      </c>
      <c r="P42" s="975">
        <f>F45+I37+I45</f>
        <v>224</v>
      </c>
      <c r="Q42" s="1136">
        <f>J45+J37+G45</f>
        <v>223</v>
      </c>
      <c r="R42" s="8"/>
      <c r="S42" s="979" t="s">
        <v>365</v>
      </c>
      <c r="T42" s="1179">
        <f>F38+L38+L49</f>
        <v>1.6799999999999999E-2</v>
      </c>
      <c r="U42" s="1180">
        <f>G38+M38+M49</f>
        <v>1.6799999999999999E-2</v>
      </c>
      <c r="V42" s="8"/>
      <c r="W42" s="8"/>
      <c r="X42" s="8"/>
      <c r="Y42" s="71"/>
      <c r="AA42" s="164"/>
      <c r="AB42" s="160"/>
      <c r="AC42" s="171"/>
      <c r="AD42" s="1115"/>
      <c r="AE42" s="209"/>
      <c r="AF42" s="160"/>
      <c r="AG42" s="15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</row>
    <row r="43" spans="2:61" ht="15" thickBot="1">
      <c r="B43" s="60"/>
      <c r="C43" s="555"/>
      <c r="E43" s="497" t="s">
        <v>134</v>
      </c>
      <c r="F43" s="494" t="s">
        <v>135</v>
      </c>
      <c r="G43" s="244" t="s">
        <v>136</v>
      </c>
      <c r="H43" s="539" t="s">
        <v>134</v>
      </c>
      <c r="I43" s="106" t="s">
        <v>135</v>
      </c>
      <c r="J43" s="245" t="s">
        <v>136</v>
      </c>
      <c r="K43" s="539" t="s">
        <v>134</v>
      </c>
      <c r="L43" s="106" t="s">
        <v>135</v>
      </c>
      <c r="M43" s="245" t="s">
        <v>136</v>
      </c>
      <c r="N43" s="1746"/>
      <c r="O43" s="942" t="s">
        <v>87</v>
      </c>
      <c r="P43" s="973">
        <f>L34</f>
        <v>4.9000000000000004</v>
      </c>
      <c r="Q43" s="974">
        <f>M34</f>
        <v>4.9000000000000004</v>
      </c>
      <c r="R43" s="28"/>
      <c r="S43" s="1183" t="s">
        <v>426</v>
      </c>
      <c r="T43" s="1718">
        <f>L52</f>
        <v>7.1999999999999995E-2</v>
      </c>
      <c r="U43" s="1719">
        <f>M52</f>
        <v>7.1999999999999995E-2</v>
      </c>
      <c r="V43" s="28"/>
      <c r="W43" s="713" t="s">
        <v>97</v>
      </c>
      <c r="X43" s="777">
        <f>F40+F47+L37</f>
        <v>283.8</v>
      </c>
      <c r="Y43" s="980">
        <f>G40+G47+M37</f>
        <v>283.8</v>
      </c>
      <c r="AA43" s="164"/>
      <c r="AB43" s="160"/>
      <c r="AC43" s="209"/>
      <c r="AD43" s="1115"/>
      <c r="AE43" s="209"/>
      <c r="AF43" s="1115"/>
      <c r="AG43" s="15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</row>
    <row r="44" spans="2:61">
      <c r="B44" s="60"/>
      <c r="C44" s="555"/>
      <c r="E44" s="546" t="s">
        <v>175</v>
      </c>
      <c r="F44" s="234">
        <v>3.5</v>
      </c>
      <c r="G44" s="248">
        <v>3.5</v>
      </c>
      <c r="H44" s="218" t="s">
        <v>63</v>
      </c>
      <c r="I44" s="238">
        <v>117.34</v>
      </c>
      <c r="J44" s="540">
        <v>88</v>
      </c>
      <c r="K44" s="53" t="s">
        <v>647</v>
      </c>
      <c r="L44" s="226">
        <v>113.6</v>
      </c>
      <c r="M44" s="242">
        <v>91.2</v>
      </c>
      <c r="N44" s="1746"/>
      <c r="AA44" s="164"/>
      <c r="AB44" s="1114"/>
      <c r="AC44" s="186"/>
      <c r="AD44" s="160"/>
      <c r="AE44" s="209"/>
      <c r="AF44" s="1115"/>
      <c r="AG44" s="15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</row>
    <row r="45" spans="2:61" ht="15" thickBot="1">
      <c r="B45" s="60"/>
      <c r="C45" s="555"/>
      <c r="E45" s="367" t="s">
        <v>79</v>
      </c>
      <c r="F45" s="547">
        <v>200</v>
      </c>
      <c r="G45" s="548">
        <v>200</v>
      </c>
      <c r="H45" s="418" t="s">
        <v>96</v>
      </c>
      <c r="I45" s="525">
        <v>16</v>
      </c>
      <c r="J45" s="847">
        <v>15</v>
      </c>
      <c r="K45" s="713" t="s">
        <v>105</v>
      </c>
      <c r="L45" s="731">
        <v>3.2</v>
      </c>
      <c r="M45" s="732">
        <v>3.2</v>
      </c>
      <c r="N45" s="1746"/>
      <c r="S45" s="355" t="s">
        <v>126</v>
      </c>
      <c r="T45" s="964">
        <f>I39</f>
        <v>12</v>
      </c>
      <c r="U45" s="1052">
        <f>J39</f>
        <v>12</v>
      </c>
      <c r="AA45" s="164"/>
      <c r="AB45" s="1617"/>
      <c r="AC45" s="209"/>
      <c r="AD45" s="1115"/>
      <c r="AE45" s="209"/>
      <c r="AF45" s="160"/>
      <c r="AG45" s="15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</row>
    <row r="46" spans="2:61">
      <c r="B46" s="60"/>
      <c r="C46" s="555"/>
      <c r="E46" s="393" t="s">
        <v>69</v>
      </c>
      <c r="F46" s="432">
        <v>15</v>
      </c>
      <c r="G46" s="395">
        <v>15</v>
      </c>
      <c r="H46" s="341" t="s">
        <v>98</v>
      </c>
      <c r="I46" s="702">
        <v>3</v>
      </c>
      <c r="J46" s="1665">
        <v>3</v>
      </c>
      <c r="K46" s="713" t="s">
        <v>648</v>
      </c>
      <c r="L46" s="702">
        <v>4.8</v>
      </c>
      <c r="M46" s="716">
        <v>4.8</v>
      </c>
      <c r="N46" s="1746"/>
      <c r="AA46" s="164"/>
      <c r="AB46" s="1114"/>
      <c r="AC46" s="182"/>
      <c r="AD46" s="160"/>
      <c r="AE46" s="209"/>
      <c r="AF46" s="1115"/>
      <c r="AG46" s="213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</row>
    <row r="47" spans="2:61" ht="15" thickBot="1">
      <c r="B47" s="60"/>
      <c r="C47" s="555"/>
      <c r="E47" s="348" t="s">
        <v>97</v>
      </c>
      <c r="F47" s="349">
        <v>20</v>
      </c>
      <c r="G47" s="440">
        <v>20</v>
      </c>
      <c r="H47" s="60"/>
      <c r="K47" s="874" t="s">
        <v>88</v>
      </c>
      <c r="L47" s="690">
        <v>2.4</v>
      </c>
      <c r="M47" s="716">
        <v>2</v>
      </c>
      <c r="N47" s="1746"/>
      <c r="AA47" s="164"/>
      <c r="AB47" s="1114"/>
      <c r="AC47" s="209"/>
      <c r="AD47" s="1115"/>
      <c r="AE47" s="209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</row>
    <row r="48" spans="2:61" ht="15" thickBot="1">
      <c r="B48" s="60"/>
      <c r="C48" s="555"/>
      <c r="E48" s="436" t="s">
        <v>696</v>
      </c>
      <c r="F48" s="104"/>
      <c r="G48" s="45"/>
      <c r="H48" s="60"/>
      <c r="K48" s="874" t="s">
        <v>178</v>
      </c>
      <c r="L48" s="702">
        <v>4</v>
      </c>
      <c r="M48" s="716">
        <v>3.2</v>
      </c>
      <c r="N48" s="128"/>
      <c r="AA48" s="276"/>
      <c r="AB48" s="1115"/>
      <c r="AC48" s="209"/>
      <c r="AD48" s="160"/>
      <c r="AE48" s="209"/>
      <c r="AF48" s="1115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</row>
    <row r="49" spans="2:61" ht="15" thickBot="1">
      <c r="B49" s="60"/>
      <c r="C49" s="555"/>
      <c r="E49" s="436" t="s">
        <v>134</v>
      </c>
      <c r="F49" s="99" t="s">
        <v>135</v>
      </c>
      <c r="G49" s="217" t="s">
        <v>136</v>
      </c>
      <c r="H49" s="1716"/>
      <c r="I49" s="385"/>
      <c r="J49" s="1717"/>
      <c r="K49" s="874" t="s">
        <v>649</v>
      </c>
      <c r="L49" s="702">
        <v>6.4000000000000003E-3</v>
      </c>
      <c r="M49" s="716">
        <v>6.4000000000000003E-3</v>
      </c>
      <c r="N49" s="128"/>
      <c r="AA49" s="150"/>
      <c r="AB49" s="1114"/>
      <c r="AC49" s="1615"/>
      <c r="AD49" s="1115"/>
      <c r="AE49" s="209"/>
      <c r="AF49" s="160"/>
      <c r="AG49" s="15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</row>
    <row r="50" spans="2:61">
      <c r="B50" s="60"/>
      <c r="C50" s="555"/>
      <c r="E50" s="101" t="s">
        <v>297</v>
      </c>
      <c r="F50" s="226">
        <v>70.8</v>
      </c>
      <c r="G50" s="248">
        <v>60</v>
      </c>
      <c r="H50" s="60"/>
      <c r="K50" s="713" t="s">
        <v>95</v>
      </c>
      <c r="L50" s="702">
        <v>0.8</v>
      </c>
      <c r="M50" s="716">
        <v>0.8</v>
      </c>
      <c r="N50" s="128"/>
      <c r="AA50" s="150"/>
      <c r="AB50" s="1176"/>
      <c r="AC50" s="1618"/>
      <c r="AD50" s="1115"/>
      <c r="AE50" s="164"/>
      <c r="AF50" s="1115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</row>
    <row r="51" spans="2:61">
      <c r="B51" s="60"/>
      <c r="C51" s="555"/>
      <c r="E51" s="417"/>
      <c r="F51" s="416"/>
      <c r="G51" s="668"/>
      <c r="H51" s="60"/>
      <c r="K51" s="855" t="s">
        <v>69</v>
      </c>
      <c r="L51" s="702">
        <v>2.4</v>
      </c>
      <c r="M51" s="689">
        <v>2.4</v>
      </c>
      <c r="N51" s="128"/>
      <c r="AA51" s="160"/>
      <c r="AB51" s="1115"/>
      <c r="AC51" s="160"/>
      <c r="AD51" s="1115"/>
      <c r="AE51" s="150"/>
      <c r="AF51" s="1115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</row>
    <row r="52" spans="2:61">
      <c r="B52" s="60"/>
      <c r="C52" s="555"/>
      <c r="E52" s="60"/>
      <c r="G52" s="71"/>
      <c r="H52" s="60"/>
      <c r="K52" s="855" t="s">
        <v>650</v>
      </c>
      <c r="L52" s="702">
        <v>7.1999999999999995E-2</v>
      </c>
      <c r="M52" s="689">
        <v>7.1999999999999995E-2</v>
      </c>
      <c r="N52" s="128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</row>
    <row r="53" spans="2:61" ht="15" thickBot="1">
      <c r="B53" s="54"/>
      <c r="C53" s="590"/>
      <c r="D53" s="28"/>
      <c r="E53" s="54"/>
      <c r="F53" s="28"/>
      <c r="G53" s="73"/>
      <c r="H53" s="54"/>
      <c r="I53" s="28"/>
      <c r="J53" s="28"/>
      <c r="K53" s="355" t="s">
        <v>97</v>
      </c>
      <c r="L53" s="356">
        <v>2.3279999999999998</v>
      </c>
      <c r="M53" s="440">
        <v>2.3279999999999998</v>
      </c>
      <c r="N53" s="128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</row>
    <row r="54" spans="2:61">
      <c r="N54" s="128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</row>
    <row r="55" spans="2:61">
      <c r="N55" s="128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</row>
    <row r="56" spans="2:61" ht="14.25" customHeight="1">
      <c r="N56" s="128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</row>
    <row r="57" spans="2:61" ht="13.5" customHeight="1">
      <c r="B57" s="307"/>
      <c r="C57" s="307"/>
      <c r="D57" s="202" t="s">
        <v>210</v>
      </c>
      <c r="E57" s="128"/>
      <c r="F57" s="202"/>
      <c r="G57" s="202"/>
      <c r="H57" s="202"/>
      <c r="I57" s="202"/>
      <c r="J57" s="9"/>
      <c r="K57" s="9"/>
      <c r="L57" s="9"/>
      <c r="N57" s="128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</row>
    <row r="58" spans="2:61" ht="13.5" customHeight="1">
      <c r="B58" s="128"/>
      <c r="C58" s="1660" t="s">
        <v>396</v>
      </c>
      <c r="D58" s="11"/>
      <c r="H58" s="2"/>
      <c r="I58" s="2"/>
      <c r="J58" s="2"/>
      <c r="L58" s="136"/>
      <c r="M58" s="2"/>
      <c r="N58" s="128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</row>
    <row r="59" spans="2:61" ht="13.5" customHeight="1">
      <c r="B59" s="900" t="s">
        <v>202</v>
      </c>
      <c r="C59" s="128"/>
      <c r="D59" s="128"/>
      <c r="E59" s="128"/>
      <c r="F59" s="490" t="s">
        <v>78</v>
      </c>
      <c r="G59" s="490"/>
      <c r="H59" s="491"/>
      <c r="I59" s="128"/>
      <c r="N59" s="128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</row>
    <row r="60" spans="2:61" ht="17.25" customHeight="1">
      <c r="B60" s="203" t="s">
        <v>218</v>
      </c>
      <c r="C60" s="205"/>
      <c r="D60" s="128"/>
      <c r="E60" s="128"/>
      <c r="F60" s="128"/>
      <c r="G60" s="128"/>
      <c r="H60" s="128"/>
      <c r="I60" s="128"/>
      <c r="N60" s="128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</row>
    <row r="61" spans="2:61" ht="17.25" customHeight="1" thickBot="1">
      <c r="B61" s="128"/>
      <c r="C61" s="203"/>
      <c r="D61" s="204"/>
      <c r="E61" s="128"/>
      <c r="F61" s="228" t="s">
        <v>397</v>
      </c>
      <c r="I61" s="80">
        <v>0.35</v>
      </c>
      <c r="K61" t="s">
        <v>272</v>
      </c>
      <c r="N61" s="128"/>
      <c r="AA61" s="1802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</row>
    <row r="62" spans="2:61" ht="12.75" customHeight="1" thickBot="1">
      <c r="C62" s="205"/>
      <c r="E62" s="8"/>
      <c r="F62" s="8"/>
      <c r="G62" s="8"/>
      <c r="N62" s="1746"/>
      <c r="O62" s="929" t="s">
        <v>430</v>
      </c>
      <c r="P62" s="930"/>
      <c r="Q62" s="930"/>
      <c r="R62" s="931"/>
      <c r="S62" s="36"/>
      <c r="T62" s="36"/>
      <c r="U62" s="36"/>
      <c r="V62" s="36"/>
      <c r="W62" s="36"/>
      <c r="X62" s="36"/>
      <c r="Y62" s="45"/>
      <c r="AA62" s="240"/>
      <c r="AB62" s="1115"/>
      <c r="AC62" s="160"/>
      <c r="AD62" s="1116"/>
      <c r="AE62" s="209"/>
      <c r="AF62" s="1115"/>
      <c r="AG62" s="150"/>
      <c r="AH62" s="150"/>
      <c r="AI62" s="160"/>
      <c r="AJ62" s="160"/>
      <c r="AK62" s="186"/>
      <c r="AL62" s="160"/>
      <c r="AM62" s="160"/>
      <c r="AN62" s="160"/>
      <c r="AO62" s="160"/>
      <c r="AP62" s="160"/>
      <c r="AQ62" s="160"/>
      <c r="AR62" s="297"/>
      <c r="AS62" s="186"/>
      <c r="AT62" s="160"/>
      <c r="AU62" s="160"/>
      <c r="AV62" s="209"/>
      <c r="AW62" s="18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</row>
    <row r="63" spans="2:61" ht="15" thickBot="1">
      <c r="C63" s="205"/>
      <c r="E63" s="8"/>
      <c r="F63" s="8"/>
      <c r="G63" s="8"/>
      <c r="N63" s="1746"/>
      <c r="O63" s="982" t="s">
        <v>134</v>
      </c>
      <c r="P63" s="983" t="s">
        <v>135</v>
      </c>
      <c r="Q63" s="984" t="s">
        <v>136</v>
      </c>
      <c r="R63" s="69"/>
      <c r="S63" s="935" t="s">
        <v>134</v>
      </c>
      <c r="T63" s="935" t="s">
        <v>135</v>
      </c>
      <c r="U63" s="1000" t="s">
        <v>136</v>
      </c>
      <c r="V63" s="69"/>
      <c r="W63" s="935" t="s">
        <v>134</v>
      </c>
      <c r="X63" s="935" t="s">
        <v>135</v>
      </c>
      <c r="Y63" s="936" t="s">
        <v>136</v>
      </c>
      <c r="AA63" s="157"/>
      <c r="AB63" s="1115"/>
      <c r="AC63" s="209"/>
      <c r="AD63" s="160"/>
      <c r="AE63" s="209"/>
      <c r="AF63" s="1115"/>
      <c r="AG63" s="135"/>
      <c r="AH63" s="160"/>
      <c r="AI63" s="15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209"/>
      <c r="AW63" s="18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</row>
    <row r="64" spans="2:61">
      <c r="C64" s="205"/>
      <c r="N64" s="1746"/>
      <c r="O64" s="942" t="s">
        <v>421</v>
      </c>
      <c r="P64" s="973">
        <f>D72</f>
        <v>30</v>
      </c>
      <c r="Q64" s="1121">
        <f>D72</f>
        <v>30</v>
      </c>
      <c r="R64" s="8"/>
      <c r="S64" s="751" t="s">
        <v>87</v>
      </c>
      <c r="T64" s="986">
        <f>I74</f>
        <v>7</v>
      </c>
      <c r="U64" s="1182">
        <f>J74</f>
        <v>7</v>
      </c>
      <c r="V64" s="8"/>
      <c r="W64" s="988" t="s">
        <v>422</v>
      </c>
      <c r="X64" s="138"/>
      <c r="Y64" s="142"/>
      <c r="AA64" s="157"/>
      <c r="AB64" s="1115"/>
      <c r="AC64" s="209"/>
      <c r="AD64" s="160"/>
      <c r="AE64" s="209"/>
      <c r="AF64" s="160"/>
      <c r="AG64" s="157"/>
      <c r="AH64" s="160"/>
      <c r="AI64" s="157"/>
      <c r="AJ64" s="160"/>
      <c r="AK64" s="160"/>
      <c r="AL64" s="160"/>
      <c r="AM64" s="160"/>
      <c r="AN64" s="160"/>
      <c r="AO64" s="160"/>
      <c r="AP64" s="160"/>
      <c r="AQ64" s="160"/>
      <c r="AR64" s="287"/>
      <c r="AS64" s="283"/>
      <c r="AT64" s="160"/>
      <c r="AU64" s="160"/>
      <c r="AV64" s="209"/>
      <c r="AW64" s="182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</row>
    <row r="65" spans="2:61" ht="16.2" thickBot="1">
      <c r="B65" s="128"/>
      <c r="C65" s="178"/>
      <c r="D65" s="160"/>
      <c r="E65" s="160"/>
      <c r="F65" s="160"/>
      <c r="G65" s="160"/>
      <c r="H65" s="160"/>
      <c r="I65" s="160"/>
      <c r="J65" s="8"/>
      <c r="N65" s="1746"/>
      <c r="O65" s="942" t="s">
        <v>423</v>
      </c>
      <c r="P65" s="973">
        <f>D71</f>
        <v>50</v>
      </c>
      <c r="Q65" s="1130">
        <f>D71</f>
        <v>50</v>
      </c>
      <c r="R65" s="8"/>
      <c r="S65" s="751" t="s">
        <v>98</v>
      </c>
      <c r="T65" s="986">
        <f>F71+I72</f>
        <v>12</v>
      </c>
      <c r="U65" s="1048">
        <f>G71+J72</f>
        <v>12</v>
      </c>
      <c r="V65" s="8"/>
      <c r="W65" s="945" t="s">
        <v>121</v>
      </c>
      <c r="X65" s="973">
        <f>F72</f>
        <v>1.5</v>
      </c>
      <c r="Y65" s="1132">
        <f>G72</f>
        <v>1.5</v>
      </c>
      <c r="AA65" s="164"/>
      <c r="AB65" s="1172"/>
      <c r="AC65" s="209"/>
      <c r="AD65" s="160"/>
      <c r="AE65" s="209"/>
      <c r="AF65" s="1115"/>
      <c r="AG65" s="157"/>
      <c r="AH65" s="160"/>
      <c r="AI65" s="157"/>
      <c r="AJ65" s="160"/>
      <c r="AK65" s="160"/>
      <c r="AL65" s="160"/>
      <c r="AM65" s="160"/>
      <c r="AN65" s="160"/>
      <c r="AO65" s="160"/>
      <c r="AP65" s="160"/>
      <c r="AQ65" s="160"/>
      <c r="AR65" s="159"/>
      <c r="AS65" s="222"/>
      <c r="AT65" s="160"/>
      <c r="AU65" s="160"/>
      <c r="AV65" s="209"/>
      <c r="AW65" s="188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</row>
    <row r="66" spans="2:61" ht="16.2" thickBot="1">
      <c r="B66" s="826" t="s">
        <v>394</v>
      </c>
      <c r="C66" s="173"/>
      <c r="D66" s="168"/>
      <c r="E66" s="543" t="s">
        <v>277</v>
      </c>
      <c r="F66" s="544"/>
      <c r="G66" s="69"/>
      <c r="H66" s="189" t="s">
        <v>106</v>
      </c>
      <c r="I66" s="201"/>
      <c r="J66" s="172"/>
      <c r="K66" s="423" t="s">
        <v>238</v>
      </c>
      <c r="L66" s="666"/>
      <c r="M66" s="667"/>
      <c r="N66" s="1746"/>
      <c r="O66" s="942" t="s">
        <v>95</v>
      </c>
      <c r="P66" s="973">
        <f>I69</f>
        <v>14</v>
      </c>
      <c r="Q66" s="1121">
        <f>J69</f>
        <v>14</v>
      </c>
      <c r="R66" s="8"/>
      <c r="S66" s="989" t="s">
        <v>341</v>
      </c>
      <c r="T66" s="990">
        <f>U66/1000/0.04</f>
        <v>0.17499999999999999</v>
      </c>
      <c r="U66" s="1048">
        <f>J71</f>
        <v>7</v>
      </c>
      <c r="V66" s="8"/>
      <c r="W66" s="949" t="s">
        <v>102</v>
      </c>
      <c r="X66" s="973">
        <f>F70</f>
        <v>12</v>
      </c>
      <c r="Y66" s="1142">
        <f>G70</f>
        <v>10</v>
      </c>
      <c r="AA66" s="164"/>
      <c r="AB66" s="1612"/>
      <c r="AC66" s="209"/>
      <c r="AD66" s="1115"/>
      <c r="AE66" s="209"/>
      <c r="AF66" s="160"/>
      <c r="AG66" s="157"/>
      <c r="AH66" s="160"/>
      <c r="AI66" s="157"/>
      <c r="AJ66" s="160"/>
      <c r="AK66" s="160"/>
      <c r="AL66" s="160"/>
      <c r="AM66" s="160"/>
      <c r="AN66" s="160"/>
      <c r="AO66" s="160"/>
      <c r="AP66" s="160"/>
      <c r="AQ66" s="160"/>
      <c r="AR66" s="159"/>
      <c r="AS66" s="222"/>
      <c r="AT66" s="160"/>
      <c r="AU66" s="160"/>
      <c r="AV66" s="209"/>
      <c r="AW66" s="184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</row>
    <row r="67" spans="2:61" ht="15" thickBot="1">
      <c r="B67" s="435" t="s">
        <v>278</v>
      </c>
      <c r="C67" s="386" t="s">
        <v>368</v>
      </c>
      <c r="D67" s="869">
        <v>250</v>
      </c>
      <c r="E67" s="436" t="s">
        <v>134</v>
      </c>
      <c r="F67" s="99" t="s">
        <v>135</v>
      </c>
      <c r="G67" s="244" t="s">
        <v>136</v>
      </c>
      <c r="H67" s="488" t="s">
        <v>134</v>
      </c>
      <c r="I67" s="486" t="s">
        <v>135</v>
      </c>
      <c r="J67" s="493" t="s">
        <v>136</v>
      </c>
      <c r="K67" s="378" t="s">
        <v>134</v>
      </c>
      <c r="L67" s="99" t="s">
        <v>135</v>
      </c>
      <c r="M67" s="244" t="s">
        <v>136</v>
      </c>
      <c r="N67" s="1746"/>
      <c r="O67" s="942" t="s">
        <v>160</v>
      </c>
      <c r="P67" s="973">
        <f>F68</f>
        <v>20</v>
      </c>
      <c r="Q67" s="1121">
        <f>G68</f>
        <v>20</v>
      </c>
      <c r="R67" s="8"/>
      <c r="S67" s="751" t="s">
        <v>69</v>
      </c>
      <c r="T67" s="986">
        <f>I70</f>
        <v>14</v>
      </c>
      <c r="U67" s="1058">
        <f>J70</f>
        <v>14</v>
      </c>
      <c r="V67" s="8"/>
      <c r="W67" s="949" t="s">
        <v>88</v>
      </c>
      <c r="X67" s="973">
        <f>F69</f>
        <v>12.5</v>
      </c>
      <c r="Y67" s="1132">
        <f>G69</f>
        <v>10</v>
      </c>
      <c r="AA67" s="157"/>
      <c r="AB67" s="160"/>
      <c r="AC67" s="209"/>
      <c r="AD67" s="160"/>
      <c r="AE67" s="209"/>
      <c r="AF67" s="160"/>
      <c r="AG67" s="150"/>
      <c r="AH67" s="160"/>
      <c r="AI67" s="160"/>
      <c r="AJ67" s="150"/>
      <c r="AK67" s="146"/>
      <c r="AL67" s="262"/>
      <c r="AM67" s="150"/>
      <c r="AN67" s="146"/>
      <c r="AO67" s="262"/>
      <c r="AP67" s="160"/>
      <c r="AQ67" s="160"/>
      <c r="AR67" s="146"/>
      <c r="AS67" s="262"/>
      <c r="AT67" s="160"/>
      <c r="AU67" s="160"/>
      <c r="AV67" s="209"/>
      <c r="AW67" s="18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</row>
    <row r="68" spans="2:61">
      <c r="B68" s="447" t="s">
        <v>108</v>
      </c>
      <c r="C68" s="434" t="s">
        <v>191</v>
      </c>
      <c r="D68" s="870" t="s">
        <v>383</v>
      </c>
      <c r="E68" s="103" t="s">
        <v>160</v>
      </c>
      <c r="F68" s="528">
        <v>20</v>
      </c>
      <c r="G68" s="420">
        <v>20</v>
      </c>
      <c r="H68" s="218" t="s">
        <v>109</v>
      </c>
      <c r="I68" s="216">
        <v>164.5</v>
      </c>
      <c r="J68" s="431">
        <v>161</v>
      </c>
      <c r="K68" s="218" t="s">
        <v>79</v>
      </c>
      <c r="L68" s="227">
        <v>211</v>
      </c>
      <c r="M68" s="427">
        <v>200</v>
      </c>
      <c r="N68" s="1746"/>
      <c r="O68" s="942" t="s">
        <v>243</v>
      </c>
      <c r="P68" s="992">
        <f>X68</f>
        <v>26</v>
      </c>
      <c r="Q68" s="1136">
        <f>Y68</f>
        <v>21.5</v>
      </c>
      <c r="R68" s="8"/>
      <c r="S68" s="751" t="s">
        <v>72</v>
      </c>
      <c r="T68" s="973">
        <f>F73</f>
        <v>1.1000000000000001</v>
      </c>
      <c r="U68" s="974">
        <f>G73</f>
        <v>1.1000000000000001</v>
      </c>
      <c r="V68" s="8"/>
      <c r="W68" s="957" t="s">
        <v>242</v>
      </c>
      <c r="X68" s="977">
        <f>SUM(X65:X67)</f>
        <v>26</v>
      </c>
      <c r="Y68" s="1013">
        <f>SUM(Y65:Y67)</f>
        <v>21.5</v>
      </c>
      <c r="AA68" s="164"/>
      <c r="AB68" s="1172"/>
      <c r="AC68" s="150"/>
      <c r="AD68" s="1126"/>
      <c r="AE68" s="209"/>
      <c r="AF68" s="1115"/>
      <c r="AG68" s="150"/>
      <c r="AH68" s="160"/>
      <c r="AI68" s="150"/>
      <c r="AJ68" s="150"/>
      <c r="AK68" s="146"/>
      <c r="AL68" s="262"/>
      <c r="AM68" s="150"/>
      <c r="AN68" s="180"/>
      <c r="AO68" s="249"/>
      <c r="AP68" s="160"/>
      <c r="AQ68" s="160"/>
      <c r="AR68" s="159"/>
      <c r="AS68" s="159"/>
      <c r="AT68" s="160"/>
      <c r="AU68" s="160"/>
      <c r="AV68" s="209"/>
      <c r="AW68" s="15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</row>
    <row r="69" spans="2:61">
      <c r="B69" s="325"/>
      <c r="C69" s="551" t="s">
        <v>192</v>
      </c>
      <c r="D69" s="871"/>
      <c r="E69" s="346" t="s">
        <v>88</v>
      </c>
      <c r="F69" s="731">
        <v>12.5</v>
      </c>
      <c r="G69" s="732">
        <v>10</v>
      </c>
      <c r="H69" s="341" t="s">
        <v>95</v>
      </c>
      <c r="I69" s="673">
        <v>14</v>
      </c>
      <c r="J69" s="674">
        <v>14</v>
      </c>
      <c r="K69" s="60"/>
      <c r="L69" s="8"/>
      <c r="M69" s="71"/>
      <c r="N69" s="1746"/>
      <c r="O69" s="993" t="s">
        <v>431</v>
      </c>
      <c r="P69" s="992">
        <f>L75</f>
        <v>124.85</v>
      </c>
      <c r="Q69" s="1121">
        <f>D73</f>
        <v>110</v>
      </c>
      <c r="R69" s="8"/>
      <c r="S69" s="951" t="s">
        <v>327</v>
      </c>
      <c r="T69" s="973">
        <f>T70</f>
        <v>0.01</v>
      </c>
      <c r="U69" s="974">
        <f>G74</f>
        <v>0.01</v>
      </c>
      <c r="V69" s="8"/>
      <c r="W69" s="8"/>
      <c r="X69" s="8"/>
      <c r="Y69" s="71"/>
      <c r="AA69" s="164"/>
      <c r="AB69" s="1173"/>
      <c r="AC69" s="209"/>
      <c r="AD69" s="160"/>
      <c r="AE69" s="209"/>
      <c r="AF69" s="160"/>
      <c r="AG69" s="150"/>
      <c r="AH69" s="160"/>
      <c r="AI69" s="157"/>
      <c r="AJ69" s="170"/>
      <c r="AK69" s="174"/>
      <c r="AL69" s="255"/>
      <c r="AM69" s="150"/>
      <c r="AN69" s="146"/>
      <c r="AO69" s="262"/>
      <c r="AP69" s="160"/>
      <c r="AQ69" s="160"/>
      <c r="AR69" s="160"/>
      <c r="AS69" s="160"/>
      <c r="AT69" s="160"/>
      <c r="AU69" s="160"/>
      <c r="AV69" s="209"/>
      <c r="AW69" s="15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</row>
    <row r="70" spans="2:61">
      <c r="B70" s="665" t="s">
        <v>239</v>
      </c>
      <c r="C70" s="513" t="s">
        <v>238</v>
      </c>
      <c r="D70" s="571">
        <v>200</v>
      </c>
      <c r="E70" s="346" t="s">
        <v>336</v>
      </c>
      <c r="F70" s="731">
        <v>12</v>
      </c>
      <c r="G70" s="732">
        <v>10</v>
      </c>
      <c r="H70" s="341" t="s">
        <v>104</v>
      </c>
      <c r="I70" s="685">
        <v>14</v>
      </c>
      <c r="J70" s="1525">
        <v>14</v>
      </c>
      <c r="K70" s="60"/>
      <c r="L70" s="8"/>
      <c r="M70" s="71"/>
      <c r="N70" s="1746"/>
      <c r="O70" s="341" t="s">
        <v>621</v>
      </c>
      <c r="P70" s="973">
        <f>F76</f>
        <v>7.0679999999999996</v>
      </c>
      <c r="Q70" s="1119">
        <f>G76</f>
        <v>6</v>
      </c>
      <c r="R70" s="8"/>
      <c r="S70" s="952" t="s">
        <v>365</v>
      </c>
      <c r="T70" s="956">
        <f>F74</f>
        <v>0.01</v>
      </c>
      <c r="U70" s="995">
        <f>G74</f>
        <v>0.01</v>
      </c>
      <c r="V70" s="8"/>
      <c r="W70" s="8"/>
      <c r="X70" s="1145"/>
      <c r="Y70" s="994"/>
      <c r="AA70" s="164"/>
      <c r="AB70" s="1173"/>
      <c r="AC70" s="209"/>
      <c r="AD70" s="160"/>
      <c r="AE70" s="209"/>
      <c r="AF70" s="160"/>
      <c r="AG70" s="150"/>
      <c r="AH70" s="160"/>
      <c r="AI70" s="157"/>
      <c r="AJ70" s="150"/>
      <c r="AK70" s="146"/>
      <c r="AL70" s="262"/>
      <c r="AM70" s="287"/>
      <c r="AN70" s="174"/>
      <c r="AO70" s="255"/>
      <c r="AP70" s="160"/>
      <c r="AQ70" s="160"/>
      <c r="AR70" s="213"/>
      <c r="AS70" s="160"/>
      <c r="AT70" s="160"/>
      <c r="AU70" s="160"/>
      <c r="AV70" s="209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</row>
    <row r="71" spans="2:61">
      <c r="B71" s="512" t="s">
        <v>10</v>
      </c>
      <c r="C71" s="513" t="s">
        <v>11</v>
      </c>
      <c r="D71" s="746">
        <v>50</v>
      </c>
      <c r="E71" s="346" t="s">
        <v>98</v>
      </c>
      <c r="F71" s="731">
        <v>5</v>
      </c>
      <c r="G71" s="732">
        <v>5</v>
      </c>
      <c r="H71" s="341" t="s">
        <v>114</v>
      </c>
      <c r="I71" s="1526" t="s">
        <v>384</v>
      </c>
      <c r="J71" s="1527">
        <v>7</v>
      </c>
      <c r="K71" s="60"/>
      <c r="L71" s="8"/>
      <c r="M71" s="71"/>
      <c r="N71" s="1746"/>
      <c r="O71" s="937" t="s">
        <v>79</v>
      </c>
      <c r="P71" s="978">
        <f>L68</f>
        <v>211</v>
      </c>
      <c r="Q71" s="1136">
        <f>J75+M68</f>
        <v>225</v>
      </c>
      <c r="R71" s="8"/>
      <c r="S71" s="8"/>
      <c r="T71" s="8"/>
      <c r="U71" s="8"/>
      <c r="V71" s="8"/>
      <c r="W71" s="8"/>
      <c r="X71" s="8"/>
      <c r="Y71" s="71"/>
      <c r="AA71" s="164"/>
      <c r="AB71" s="160"/>
      <c r="AC71" s="171"/>
      <c r="AD71" s="1115"/>
      <c r="AE71" s="209"/>
      <c r="AF71" s="1115"/>
      <c r="AG71" s="150"/>
      <c r="AH71" s="160"/>
      <c r="AI71" s="157"/>
      <c r="AJ71" s="150"/>
      <c r="AK71" s="180"/>
      <c r="AL71" s="262"/>
      <c r="AM71" s="150"/>
      <c r="AN71" s="146"/>
      <c r="AO71" s="262"/>
      <c r="AP71" s="160"/>
      <c r="AQ71" s="160"/>
      <c r="AR71" s="150"/>
      <c r="AS71" s="146"/>
      <c r="AT71" s="160"/>
      <c r="AU71" s="160"/>
      <c r="AV71" s="209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</row>
    <row r="72" spans="2:61" ht="15" thickBot="1">
      <c r="B72" s="512" t="s">
        <v>10</v>
      </c>
      <c r="C72" s="513" t="s">
        <v>412</v>
      </c>
      <c r="D72" s="712">
        <v>30</v>
      </c>
      <c r="E72" s="346" t="s">
        <v>121</v>
      </c>
      <c r="F72" s="702">
        <v>1.5</v>
      </c>
      <c r="G72" s="716">
        <v>1.5</v>
      </c>
      <c r="H72" s="346" t="s">
        <v>98</v>
      </c>
      <c r="I72" s="761">
        <v>7</v>
      </c>
      <c r="J72" s="1528">
        <v>7</v>
      </c>
      <c r="K72" s="549"/>
      <c r="L72" s="159"/>
      <c r="M72" s="363"/>
      <c r="N72" s="1746"/>
      <c r="O72" s="942" t="s">
        <v>432</v>
      </c>
      <c r="P72" s="978">
        <f>I75</f>
        <v>25</v>
      </c>
      <c r="Q72" s="996"/>
      <c r="R72" s="8"/>
      <c r="S72" s="8"/>
      <c r="T72" s="8"/>
      <c r="U72" s="8"/>
      <c r="V72" s="8"/>
      <c r="W72" s="8"/>
      <c r="X72" s="8"/>
      <c r="Y72" s="71"/>
      <c r="AA72" s="164"/>
      <c r="AB72" s="160"/>
      <c r="AC72" s="209"/>
      <c r="AD72" s="1115"/>
      <c r="AE72" s="209"/>
      <c r="AF72" s="1115"/>
      <c r="AG72" s="150"/>
      <c r="AH72" s="160"/>
      <c r="AI72" s="157"/>
      <c r="AJ72" s="150"/>
      <c r="AK72" s="146"/>
      <c r="AL72" s="262"/>
      <c r="AM72" s="150"/>
      <c r="AN72" s="180"/>
      <c r="AO72" s="262"/>
      <c r="AP72" s="160"/>
      <c r="AQ72" s="160"/>
      <c r="AR72" s="150"/>
      <c r="AS72" s="146"/>
      <c r="AT72" s="160"/>
      <c r="AU72" s="160"/>
      <c r="AV72" s="209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</row>
    <row r="73" spans="2:61" ht="15" thickBot="1">
      <c r="B73" s="793" t="s">
        <v>12</v>
      </c>
      <c r="C73" s="513" t="s">
        <v>369</v>
      </c>
      <c r="D73" s="571">
        <v>110</v>
      </c>
      <c r="E73" s="400" t="s">
        <v>99</v>
      </c>
      <c r="F73" s="867">
        <v>1.1000000000000001</v>
      </c>
      <c r="G73" s="868">
        <v>1.1000000000000001</v>
      </c>
      <c r="H73" s="341" t="s">
        <v>110</v>
      </c>
      <c r="I73" s="761">
        <v>7</v>
      </c>
      <c r="J73" s="1528">
        <v>7</v>
      </c>
      <c r="K73" s="788" t="s">
        <v>329</v>
      </c>
      <c r="L73" s="36"/>
      <c r="M73" s="45"/>
      <c r="N73" s="1746"/>
      <c r="O73" s="955" t="s">
        <v>82</v>
      </c>
      <c r="P73" s="1024">
        <f>I68</f>
        <v>164.5</v>
      </c>
      <c r="Q73" s="974">
        <f>J68</f>
        <v>161</v>
      </c>
      <c r="R73" s="28"/>
      <c r="S73" s="355" t="s">
        <v>126</v>
      </c>
      <c r="T73" s="998">
        <f>I73</f>
        <v>7</v>
      </c>
      <c r="U73" s="1158">
        <f>J73</f>
        <v>7</v>
      </c>
      <c r="V73" s="28"/>
      <c r="W73" s="355" t="s">
        <v>97</v>
      </c>
      <c r="X73" s="964">
        <f>F75</f>
        <v>237.7</v>
      </c>
      <c r="Y73" s="965">
        <f>G75</f>
        <v>237.7</v>
      </c>
      <c r="AA73" s="164"/>
      <c r="AB73" s="1114"/>
      <c r="AC73" s="186"/>
      <c r="AD73" s="1176"/>
      <c r="AE73" s="209"/>
      <c r="AF73" s="1115"/>
      <c r="AG73" s="150"/>
      <c r="AH73" s="160"/>
      <c r="AI73" s="160"/>
      <c r="AJ73" s="150"/>
      <c r="AK73" s="146"/>
      <c r="AL73" s="262"/>
      <c r="AM73" s="150"/>
      <c r="AN73" s="146"/>
      <c r="AO73" s="262"/>
      <c r="AP73" s="160"/>
      <c r="AQ73" s="160"/>
      <c r="AR73" s="150"/>
      <c r="AS73" s="146"/>
      <c r="AT73" s="160"/>
      <c r="AU73" s="160"/>
      <c r="AV73" s="209"/>
      <c r="AW73" s="15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</row>
    <row r="74" spans="2:61" ht="15" thickBot="1">
      <c r="B74" s="60"/>
      <c r="C74" s="155"/>
      <c r="D74" s="71"/>
      <c r="E74" s="341" t="s">
        <v>365</v>
      </c>
      <c r="F74" s="865">
        <v>0.01</v>
      </c>
      <c r="G74" s="866">
        <v>0.01</v>
      </c>
      <c r="H74" s="341" t="s">
        <v>112</v>
      </c>
      <c r="I74" s="761">
        <v>7</v>
      </c>
      <c r="J74" s="1528">
        <v>7</v>
      </c>
      <c r="K74" s="436" t="s">
        <v>134</v>
      </c>
      <c r="L74" s="99" t="s">
        <v>135</v>
      </c>
      <c r="M74" s="244" t="s">
        <v>136</v>
      </c>
      <c r="N74" s="1746"/>
      <c r="Y74" s="71"/>
      <c r="AA74" s="164"/>
      <c r="AB74" s="1617"/>
      <c r="AC74" s="209"/>
      <c r="AD74" s="160"/>
      <c r="AE74" s="209"/>
      <c r="AF74" s="1115"/>
      <c r="AG74" s="150"/>
      <c r="AH74" s="160"/>
      <c r="AI74" s="160"/>
      <c r="AJ74" s="150"/>
      <c r="AK74" s="146"/>
      <c r="AL74" s="262"/>
      <c r="AM74" s="150"/>
      <c r="AN74" s="146"/>
      <c r="AO74" s="262"/>
      <c r="AP74" s="160"/>
      <c r="AQ74" s="160"/>
      <c r="AR74" s="160"/>
      <c r="AS74" s="160"/>
      <c r="AT74" s="160"/>
      <c r="AU74" s="160"/>
      <c r="AV74" s="209"/>
      <c r="AW74" s="15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</row>
    <row r="75" spans="2:61">
      <c r="B75" s="60"/>
      <c r="C75" s="155"/>
      <c r="D75" s="71"/>
      <c r="E75" s="421" t="s">
        <v>97</v>
      </c>
      <c r="F75" s="525">
        <v>237.7</v>
      </c>
      <c r="G75" s="729">
        <v>237.7</v>
      </c>
      <c r="H75" s="418" t="s">
        <v>205</v>
      </c>
      <c r="I75" s="432">
        <v>25</v>
      </c>
      <c r="J75" s="395">
        <v>25</v>
      </c>
      <c r="K75" s="603" t="s">
        <v>330</v>
      </c>
      <c r="L75" s="604">
        <v>124.85</v>
      </c>
      <c r="M75" s="798">
        <v>110</v>
      </c>
      <c r="N75" s="1746"/>
      <c r="AA75" s="164"/>
      <c r="AB75" s="1114"/>
      <c r="AC75" s="182"/>
      <c r="AD75" s="1115"/>
      <c r="AE75" s="209"/>
      <c r="AF75" s="1115"/>
      <c r="AG75" s="213"/>
      <c r="AH75" s="160"/>
      <c r="AI75" s="180"/>
      <c r="AJ75" s="150"/>
      <c r="AK75" s="146"/>
      <c r="AL75" s="222"/>
      <c r="AM75" s="160"/>
      <c r="AN75" s="160"/>
      <c r="AO75" s="160"/>
      <c r="AP75" s="160"/>
      <c r="AQ75" s="160"/>
      <c r="AR75" s="213"/>
      <c r="AS75" s="160"/>
      <c r="AT75" s="160"/>
      <c r="AU75" s="160"/>
      <c r="AV75" s="209"/>
      <c r="AW75" s="15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</row>
    <row r="76" spans="2:61" ht="17.25" customHeight="1" thickBot="1">
      <c r="B76" s="153"/>
      <c r="C76" s="326"/>
      <c r="D76" s="154"/>
      <c r="E76" s="348" t="s">
        <v>621</v>
      </c>
      <c r="F76" s="356">
        <v>7.0679999999999996</v>
      </c>
      <c r="G76" s="440">
        <v>6</v>
      </c>
      <c r="H76" s="784"/>
      <c r="I76" s="1529"/>
      <c r="J76" s="608"/>
      <c r="K76" s="835"/>
      <c r="L76" s="607"/>
      <c r="M76" s="608"/>
      <c r="N76" s="1746"/>
      <c r="AA76" s="164"/>
      <c r="AB76" s="1114"/>
      <c r="AC76" s="209"/>
      <c r="AD76" s="1115"/>
      <c r="AE76" s="209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50"/>
      <c r="AS76" s="146"/>
      <c r="AT76" s="160"/>
      <c r="AU76" s="160"/>
      <c r="AV76" s="150"/>
      <c r="AW76" s="15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</row>
    <row r="77" spans="2:61">
      <c r="B77" s="128"/>
      <c r="C77" s="205"/>
      <c r="D77" s="128"/>
      <c r="E77" s="128"/>
      <c r="F77" s="128"/>
      <c r="G77" s="128"/>
      <c r="H77" s="128"/>
      <c r="I77" s="128"/>
      <c r="N77" s="1746"/>
      <c r="R77" s="228" t="s">
        <v>413</v>
      </c>
      <c r="T77" s="2"/>
      <c r="U77" s="2" t="s">
        <v>414</v>
      </c>
      <c r="V77" s="924"/>
      <c r="W77" s="9"/>
      <c r="AA77" s="276"/>
      <c r="AB77" s="1115"/>
      <c r="AC77" s="209"/>
      <c r="AD77" s="160"/>
      <c r="AE77" s="209"/>
      <c r="AF77" s="1115"/>
      <c r="AG77" s="160"/>
      <c r="AH77" s="160"/>
      <c r="AI77" s="18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5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</row>
    <row r="78" spans="2:61">
      <c r="N78" s="1746"/>
      <c r="O78" s="2" t="s">
        <v>218</v>
      </c>
      <c r="U78" s="61"/>
      <c r="V78" s="136"/>
      <c r="W78" s="78"/>
      <c r="AA78" s="150"/>
      <c r="AB78" s="1114"/>
      <c r="AC78" s="1615"/>
      <c r="AD78" s="1115"/>
      <c r="AE78" s="209"/>
      <c r="AF78" s="160"/>
      <c r="AG78" s="15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5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</row>
    <row r="79" spans="2:61" ht="15.6">
      <c r="N79" s="1746"/>
      <c r="O79" s="136" t="s">
        <v>415</v>
      </c>
      <c r="Q79" s="925" t="s">
        <v>416</v>
      </c>
      <c r="T79" s="926"/>
      <c r="U79" s="228" t="s">
        <v>417</v>
      </c>
      <c r="W79" s="136" t="s">
        <v>418</v>
      </c>
      <c r="AA79" s="150"/>
      <c r="AB79" s="1176"/>
      <c r="AC79" s="1618"/>
      <c r="AD79" s="160"/>
      <c r="AE79" s="150"/>
      <c r="AF79" s="1114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50"/>
      <c r="AU79" s="150"/>
      <c r="AV79" s="15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</row>
    <row r="80" spans="2:61" ht="15.6">
      <c r="N80" s="1746"/>
      <c r="AA80" s="1802"/>
      <c r="AB80" s="1115"/>
      <c r="AC80" s="160"/>
      <c r="AD80" s="1115"/>
      <c r="AE80" s="160"/>
      <c r="AF80" s="1115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</row>
    <row r="81" spans="2:61">
      <c r="N81" s="1746"/>
      <c r="O81" s="927" t="s">
        <v>419</v>
      </c>
      <c r="S81" s="928"/>
      <c r="T81" t="s">
        <v>433</v>
      </c>
      <c r="Y81" s="78"/>
      <c r="AA81" s="240"/>
      <c r="AB81" s="1115"/>
      <c r="AC81" s="160"/>
      <c r="AD81" s="1116"/>
      <c r="AE81" s="281"/>
      <c r="AF81" s="1115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</row>
    <row r="82" spans="2:61" ht="15" thickBot="1">
      <c r="N82" s="1746"/>
      <c r="AA82" s="157"/>
      <c r="AB82" s="1115"/>
      <c r="AC82" s="209"/>
      <c r="AD82" s="160"/>
      <c r="AE82" s="209"/>
      <c r="AF82" s="1115"/>
      <c r="AG82" s="135"/>
      <c r="AH82" s="160"/>
      <c r="AI82" s="160"/>
      <c r="AJ82" s="150"/>
      <c r="AK82" s="150"/>
      <c r="AL82" s="160"/>
      <c r="AM82" s="298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</row>
    <row r="83" spans="2:61" ht="16.2" thickBot="1">
      <c r="B83" s="206" t="s">
        <v>2</v>
      </c>
      <c r="C83" s="169" t="s">
        <v>3</v>
      </c>
      <c r="D83" s="207" t="s">
        <v>4</v>
      </c>
      <c r="E83" s="269" t="s">
        <v>80</v>
      </c>
      <c r="F83" s="270"/>
      <c r="G83" s="270"/>
      <c r="H83" s="270"/>
      <c r="I83" s="270"/>
      <c r="J83" s="270"/>
      <c r="K83" s="270"/>
      <c r="L83" s="270"/>
      <c r="M83" s="50"/>
      <c r="N83" s="1746"/>
      <c r="O83" s="1040" t="s">
        <v>434</v>
      </c>
      <c r="P83" s="1041"/>
      <c r="Q83" s="1041"/>
      <c r="R83" s="999"/>
      <c r="S83" s="69"/>
      <c r="T83" s="69"/>
      <c r="U83" s="69"/>
      <c r="V83" s="69"/>
      <c r="W83" s="69"/>
      <c r="X83" s="69"/>
      <c r="Y83" s="50"/>
      <c r="AA83" s="157"/>
      <c r="AB83" s="1115"/>
      <c r="AC83" s="209"/>
      <c r="AD83" s="160"/>
      <c r="AE83" s="209"/>
      <c r="AF83" s="1115"/>
      <c r="AG83" s="157"/>
      <c r="AH83" s="160"/>
      <c r="AI83" s="256"/>
      <c r="AJ83" s="160"/>
      <c r="AK83" s="160"/>
      <c r="AL83" s="157"/>
      <c r="AM83" s="298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</row>
    <row r="84" spans="2:61" ht="15" thickBot="1">
      <c r="B84" s="177" t="s">
        <v>5</v>
      </c>
      <c r="C84" s="209"/>
      <c r="D84" s="156" t="s">
        <v>81</v>
      </c>
      <c r="E84" s="271"/>
      <c r="F84" s="272"/>
      <c r="G84" s="272"/>
      <c r="H84" s="272"/>
      <c r="I84" s="272"/>
      <c r="J84" s="272"/>
      <c r="K84" s="28"/>
      <c r="L84" s="28"/>
      <c r="M84" s="73"/>
      <c r="N84" s="1746"/>
      <c r="O84" s="982" t="s">
        <v>134</v>
      </c>
      <c r="P84" s="1073" t="s">
        <v>135</v>
      </c>
      <c r="Q84" s="1000" t="s">
        <v>136</v>
      </c>
      <c r="R84" s="69"/>
      <c r="S84" s="935" t="s">
        <v>134</v>
      </c>
      <c r="T84" s="935" t="s">
        <v>135</v>
      </c>
      <c r="U84" s="1000" t="s">
        <v>136</v>
      </c>
      <c r="V84" s="69"/>
      <c r="W84" s="935" t="s">
        <v>134</v>
      </c>
      <c r="X84" s="1018" t="s">
        <v>135</v>
      </c>
      <c r="Y84" s="985" t="s">
        <v>136</v>
      </c>
      <c r="AA84" s="164"/>
      <c r="AB84" s="1172"/>
      <c r="AC84" s="209"/>
      <c r="AD84" s="1115"/>
      <c r="AE84" s="209"/>
      <c r="AF84" s="1115"/>
      <c r="AG84" s="157"/>
      <c r="AH84" s="160"/>
      <c r="AI84" s="286"/>
      <c r="AJ84" s="304"/>
      <c r="AK84" s="30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</row>
    <row r="85" spans="2:61" ht="16.2" thickBot="1">
      <c r="B85" s="826" t="s">
        <v>395</v>
      </c>
      <c r="C85" s="173"/>
      <c r="D85" s="199"/>
      <c r="E85" s="441" t="s">
        <v>263</v>
      </c>
      <c r="F85" s="69"/>
      <c r="G85" s="69"/>
      <c r="H85" s="529" t="s">
        <v>279</v>
      </c>
      <c r="I85" s="85"/>
      <c r="J85" s="556"/>
      <c r="K85" s="436" t="s">
        <v>696</v>
      </c>
      <c r="L85" s="36"/>
      <c r="M85" s="45"/>
      <c r="N85" s="1746"/>
      <c r="O85" s="1001" t="s">
        <v>421</v>
      </c>
      <c r="P85" s="1002">
        <f>D93</f>
        <v>50</v>
      </c>
      <c r="Q85" s="1121">
        <f>D93</f>
        <v>50</v>
      </c>
      <c r="R85" s="8"/>
      <c r="S85" s="942" t="s">
        <v>98</v>
      </c>
      <c r="T85" s="971">
        <f>F92</f>
        <v>5</v>
      </c>
      <c r="U85" s="1048">
        <f>G92</f>
        <v>5</v>
      </c>
      <c r="V85" s="8"/>
      <c r="W85" s="1003" t="s">
        <v>422</v>
      </c>
      <c r="X85" s="139"/>
      <c r="Y85" s="140"/>
      <c r="AA85" s="164"/>
      <c r="AB85" s="1612"/>
      <c r="AC85" s="209"/>
      <c r="AD85" s="160"/>
      <c r="AE85" s="209"/>
      <c r="AF85" s="1176"/>
      <c r="AG85" s="157"/>
      <c r="AH85" s="160"/>
      <c r="AI85" s="157"/>
      <c r="AJ85" s="249"/>
      <c r="AK85" s="186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</row>
    <row r="86" spans="2:61" ht="15" customHeight="1" thickBot="1">
      <c r="B86" s="492" t="s">
        <v>261</v>
      </c>
      <c r="C86" s="386" t="s">
        <v>262</v>
      </c>
      <c r="D86" s="908">
        <v>250</v>
      </c>
      <c r="E86" s="442" t="s">
        <v>264</v>
      </c>
      <c r="F86" s="28"/>
      <c r="G86" s="28"/>
      <c r="H86" s="557" t="s">
        <v>280</v>
      </c>
      <c r="I86" s="28"/>
      <c r="J86" s="73"/>
      <c r="K86" s="567" t="s">
        <v>134</v>
      </c>
      <c r="L86" s="99" t="s">
        <v>135</v>
      </c>
      <c r="M86" s="244" t="s">
        <v>136</v>
      </c>
      <c r="N86" s="1746"/>
      <c r="O86" s="942" t="s">
        <v>423</v>
      </c>
      <c r="P86" s="973">
        <f>D92</f>
        <v>70</v>
      </c>
      <c r="Q86" s="1130">
        <f>D92</f>
        <v>70</v>
      </c>
      <c r="R86" s="8"/>
      <c r="S86" s="942" t="s">
        <v>105</v>
      </c>
      <c r="T86" s="973">
        <f>I92</f>
        <v>8</v>
      </c>
      <c r="U86" s="974">
        <f>J92</f>
        <v>8</v>
      </c>
      <c r="V86" s="8"/>
      <c r="W86" s="945" t="s">
        <v>121</v>
      </c>
      <c r="X86" s="973">
        <f>I91</f>
        <v>5.76</v>
      </c>
      <c r="Y86" s="1132">
        <f>J91</f>
        <v>5.76</v>
      </c>
      <c r="AA86" s="157"/>
      <c r="AB86" s="160"/>
      <c r="AC86" s="209"/>
      <c r="AD86" s="1115"/>
      <c r="AE86" s="209"/>
      <c r="AF86" s="160"/>
      <c r="AG86" s="150"/>
      <c r="AH86" s="160"/>
      <c r="AI86" s="150"/>
      <c r="AJ86" s="249"/>
      <c r="AK86" s="186"/>
      <c r="AL86" s="160"/>
      <c r="AM86" s="160"/>
      <c r="AN86" s="159"/>
      <c r="AO86" s="256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</row>
    <row r="87" spans="2:61" ht="14.25" customHeight="1" thickBot="1">
      <c r="B87" s="1857" t="s">
        <v>315</v>
      </c>
      <c r="C87" s="415" t="s">
        <v>241</v>
      </c>
      <c r="D87" s="887">
        <v>60</v>
      </c>
      <c r="E87" s="497" t="s">
        <v>134</v>
      </c>
      <c r="F87" s="99" t="s">
        <v>135</v>
      </c>
      <c r="G87" s="250" t="s">
        <v>136</v>
      </c>
      <c r="H87" s="436" t="s">
        <v>134</v>
      </c>
      <c r="I87" s="99" t="s">
        <v>135</v>
      </c>
      <c r="J87" s="244" t="s">
        <v>136</v>
      </c>
      <c r="K87" s="1861" t="s">
        <v>77</v>
      </c>
      <c r="L87" s="238">
        <v>63.12</v>
      </c>
      <c r="M87" s="239">
        <v>60</v>
      </c>
      <c r="N87" s="1746"/>
      <c r="O87" s="942" t="s">
        <v>265</v>
      </c>
      <c r="P87" s="973">
        <f>F91</f>
        <v>20</v>
      </c>
      <c r="Q87" s="1121">
        <f>G91</f>
        <v>20</v>
      </c>
      <c r="R87" s="8"/>
      <c r="S87" s="942" t="s">
        <v>69</v>
      </c>
      <c r="T87" s="1024">
        <f>L93</f>
        <v>20</v>
      </c>
      <c r="U87" s="1058">
        <f>M93</f>
        <v>20</v>
      </c>
      <c r="V87" s="8"/>
      <c r="W87" s="949" t="s">
        <v>102</v>
      </c>
      <c r="X87" s="973">
        <f>F90+I90</f>
        <v>23.52</v>
      </c>
      <c r="Y87" s="1142">
        <f>G90+J90</f>
        <v>19.600000000000001</v>
      </c>
      <c r="AA87" s="164"/>
      <c r="AB87" s="1172"/>
      <c r="AC87" s="150"/>
      <c r="AD87" s="160"/>
      <c r="AE87" s="209"/>
      <c r="AF87" s="160"/>
      <c r="AG87" s="150"/>
      <c r="AH87" s="160"/>
      <c r="AI87" s="150"/>
      <c r="AJ87" s="249"/>
      <c r="AK87" s="186"/>
      <c r="AL87" s="160"/>
      <c r="AM87" s="160"/>
      <c r="AN87" s="652"/>
      <c r="AO87" s="157"/>
      <c r="AP87" s="159"/>
      <c r="AQ87" s="222"/>
      <c r="AR87" s="160"/>
      <c r="AS87" s="160"/>
      <c r="AT87" s="256"/>
      <c r="AU87" s="160"/>
      <c r="AV87" s="160"/>
      <c r="AW87" s="160"/>
      <c r="AX87" s="256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</row>
    <row r="88" spans="2:61" ht="15" thickBot="1">
      <c r="B88" s="708"/>
      <c r="C88" s="1858" t="s">
        <v>695</v>
      </c>
      <c r="D88" s="1859"/>
      <c r="E88" s="103" t="s">
        <v>63</v>
      </c>
      <c r="F88" s="220">
        <v>66.75</v>
      </c>
      <c r="G88" s="420">
        <v>50</v>
      </c>
      <c r="H88" s="103" t="s">
        <v>281</v>
      </c>
      <c r="I88" s="558">
        <v>104.4</v>
      </c>
      <c r="J88" s="242">
        <v>88.8</v>
      </c>
      <c r="K88" s="835"/>
      <c r="L88" s="607"/>
      <c r="M88" s="608"/>
      <c r="N88" s="1746"/>
      <c r="O88" s="346" t="s">
        <v>63</v>
      </c>
      <c r="P88" s="975">
        <f>F88+I89</f>
        <v>194.75</v>
      </c>
      <c r="Q88" s="1141">
        <f>G88+J89</f>
        <v>146</v>
      </c>
      <c r="R88" s="8"/>
      <c r="S88" s="955" t="s">
        <v>72</v>
      </c>
      <c r="T88" s="777">
        <f>F93+I94</f>
        <v>1.75</v>
      </c>
      <c r="U88" s="974">
        <f>G93+J94</f>
        <v>1.75</v>
      </c>
      <c r="V88" s="8"/>
      <c r="W88" s="949" t="s">
        <v>88</v>
      </c>
      <c r="X88" s="973">
        <f>F89</f>
        <v>12.5</v>
      </c>
      <c r="Y88" s="1132">
        <f>G89</f>
        <v>10</v>
      </c>
      <c r="AA88" s="164"/>
      <c r="AB88" s="1172"/>
      <c r="AC88" s="209"/>
      <c r="AD88" s="160"/>
      <c r="AE88" s="209"/>
      <c r="AF88" s="1176"/>
      <c r="AG88" s="150"/>
      <c r="AH88" s="160"/>
      <c r="AI88" s="157"/>
      <c r="AJ88" s="249"/>
      <c r="AK88" s="186"/>
      <c r="AL88" s="160"/>
      <c r="AM88" s="160"/>
      <c r="AN88" s="159"/>
      <c r="AO88" s="1624"/>
      <c r="AP88" s="160"/>
      <c r="AQ88" s="256"/>
      <c r="AR88" s="160"/>
      <c r="AS88" s="160"/>
      <c r="AT88" s="283"/>
      <c r="AU88" s="286"/>
      <c r="AV88" s="287"/>
      <c r="AW88" s="283"/>
      <c r="AX88" s="286"/>
      <c r="AY88" s="287"/>
      <c r="AZ88" s="283"/>
      <c r="BA88" s="160"/>
      <c r="BB88" s="160"/>
      <c r="BC88" s="160"/>
      <c r="BD88" s="160"/>
      <c r="BE88" s="160"/>
      <c r="BF88" s="160"/>
      <c r="BG88" s="160"/>
      <c r="BH88" s="160"/>
      <c r="BI88" s="160"/>
    </row>
    <row r="89" spans="2:61" ht="15" customHeight="1">
      <c r="B89" s="572" t="s">
        <v>285</v>
      </c>
      <c r="C89" s="513" t="s">
        <v>286</v>
      </c>
      <c r="D89" s="474" t="s">
        <v>625</v>
      </c>
      <c r="E89" s="346" t="s">
        <v>88</v>
      </c>
      <c r="F89" s="521">
        <v>12.5</v>
      </c>
      <c r="G89" s="347">
        <v>10</v>
      </c>
      <c r="H89" s="346" t="s">
        <v>63</v>
      </c>
      <c r="I89" s="559">
        <v>128</v>
      </c>
      <c r="J89" s="560">
        <v>96</v>
      </c>
      <c r="K89" s="1682" t="s">
        <v>660</v>
      </c>
      <c r="L89" s="1501"/>
      <c r="M89" s="1502"/>
      <c r="N89" s="1746"/>
      <c r="O89" s="937" t="s">
        <v>243</v>
      </c>
      <c r="P89" s="1004">
        <f>X90</f>
        <v>104.9</v>
      </c>
      <c r="Q89" s="1136">
        <f>Y90</f>
        <v>95.36</v>
      </c>
      <c r="R89" s="8"/>
      <c r="S89" s="951" t="s">
        <v>327</v>
      </c>
      <c r="T89" s="1187">
        <f>T90+T91+T92</f>
        <v>1.3949999999999998</v>
      </c>
      <c r="U89" s="974">
        <f>G94+J93+J95</f>
        <v>1.3949999999999998</v>
      </c>
      <c r="V89" s="8"/>
      <c r="W89" s="949" t="s">
        <v>644</v>
      </c>
      <c r="X89" s="1720">
        <f>L87</f>
        <v>63.12</v>
      </c>
      <c r="Y89" s="1142">
        <f>M87</f>
        <v>60</v>
      </c>
      <c r="AA89" s="164"/>
      <c r="AB89" s="1173"/>
      <c r="AC89" s="209"/>
      <c r="AD89" s="1115"/>
      <c r="AE89" s="209"/>
      <c r="AF89" s="160"/>
      <c r="AG89" s="150"/>
      <c r="AH89" s="160"/>
      <c r="AI89" s="160"/>
      <c r="AJ89" s="249"/>
      <c r="AK89" s="186"/>
      <c r="AL89" s="160"/>
      <c r="AM89" s="160"/>
      <c r="AN89" s="159"/>
      <c r="AO89" s="150"/>
      <c r="AP89" s="159"/>
      <c r="AQ89" s="222"/>
      <c r="AR89" s="150"/>
      <c r="AS89" s="303"/>
      <c r="AT89" s="304"/>
      <c r="AU89" s="150"/>
      <c r="AV89" s="146"/>
      <c r="AW89" s="249"/>
      <c r="AX89" s="157"/>
      <c r="AY89" s="159"/>
      <c r="AZ89" s="222"/>
      <c r="BA89" s="160"/>
      <c r="BB89" s="160"/>
      <c r="BC89" s="160"/>
      <c r="BD89" s="160"/>
      <c r="BE89" s="160"/>
      <c r="BF89" s="160"/>
      <c r="BG89" s="160"/>
      <c r="BH89" s="160"/>
      <c r="BI89" s="160"/>
    </row>
    <row r="90" spans="2:61" ht="15.75" customHeight="1" thickBot="1">
      <c r="B90" s="405" t="s">
        <v>15</v>
      </c>
      <c r="C90" s="577" t="s">
        <v>638</v>
      </c>
      <c r="D90" s="887">
        <v>200</v>
      </c>
      <c r="E90" s="346" t="s">
        <v>370</v>
      </c>
      <c r="F90" s="521">
        <v>12</v>
      </c>
      <c r="G90" s="347">
        <v>10</v>
      </c>
      <c r="H90" s="346" t="s">
        <v>370</v>
      </c>
      <c r="I90" s="448">
        <v>11.52</v>
      </c>
      <c r="J90" s="422">
        <v>9.6</v>
      </c>
      <c r="K90" s="1683" t="s">
        <v>639</v>
      </c>
      <c r="L90" s="821"/>
      <c r="M90" s="1503"/>
      <c r="N90" s="1746"/>
      <c r="O90" s="1005" t="s">
        <v>158</v>
      </c>
      <c r="P90" s="973">
        <f>L92</f>
        <v>35</v>
      </c>
      <c r="Q90" s="1121">
        <f>M92</f>
        <v>35</v>
      </c>
      <c r="R90" s="8"/>
      <c r="S90" s="952" t="s">
        <v>365</v>
      </c>
      <c r="T90" s="953">
        <f>F94+I93</f>
        <v>1.4999999999999999E-2</v>
      </c>
      <c r="U90" s="1103">
        <f>G94+J93</f>
        <v>1.4999999999999999E-2</v>
      </c>
      <c r="V90" s="8"/>
      <c r="W90" s="957" t="s">
        <v>242</v>
      </c>
      <c r="X90" s="977">
        <f>SUM(X86:X89)</f>
        <v>104.9</v>
      </c>
      <c r="Y90" s="958">
        <f>SUM(Y86:Y89)</f>
        <v>95.36</v>
      </c>
      <c r="AA90" s="164"/>
      <c r="AB90" s="160"/>
      <c r="AC90" s="171"/>
      <c r="AD90" s="160"/>
      <c r="AE90" s="209"/>
      <c r="AF90" s="1115"/>
      <c r="AG90" s="150"/>
      <c r="AH90" s="160"/>
      <c r="AI90" s="160"/>
      <c r="AJ90" s="249"/>
      <c r="AK90" s="186"/>
      <c r="AL90" s="160"/>
      <c r="AM90" s="160"/>
      <c r="AN90" s="186"/>
      <c r="AO90" s="150"/>
      <c r="AP90" s="146"/>
      <c r="AQ90" s="262"/>
      <c r="AR90" s="150"/>
      <c r="AS90" s="146"/>
      <c r="AT90" s="249"/>
      <c r="AU90" s="150"/>
      <c r="AV90" s="146"/>
      <c r="AW90" s="249"/>
      <c r="AX90" s="157"/>
      <c r="AY90" s="159"/>
      <c r="AZ90" s="222"/>
      <c r="BA90" s="160"/>
      <c r="BB90" s="160"/>
      <c r="BC90" s="160"/>
      <c r="BD90" s="160"/>
      <c r="BE90" s="160"/>
      <c r="BF90" s="160"/>
      <c r="BG90" s="160"/>
      <c r="BH90" s="160"/>
      <c r="BI90" s="160"/>
    </row>
    <row r="91" spans="2:61" ht="15.75" customHeight="1" thickBot="1">
      <c r="B91" s="708"/>
      <c r="C91" s="542" t="s">
        <v>639</v>
      </c>
      <c r="D91" s="709"/>
      <c r="E91" s="346" t="s">
        <v>265</v>
      </c>
      <c r="F91" s="521">
        <v>20</v>
      </c>
      <c r="G91" s="342">
        <v>20</v>
      </c>
      <c r="H91" s="346" t="s">
        <v>121</v>
      </c>
      <c r="I91" s="534">
        <v>5.76</v>
      </c>
      <c r="J91" s="353">
        <v>5.76</v>
      </c>
      <c r="K91" s="436" t="s">
        <v>134</v>
      </c>
      <c r="L91" s="99" t="s">
        <v>135</v>
      </c>
      <c r="M91" s="244" t="s">
        <v>136</v>
      </c>
      <c r="N91" s="1746"/>
      <c r="O91" s="1561" t="s">
        <v>622</v>
      </c>
      <c r="P91" s="1024">
        <f>P92+P93</f>
        <v>111.468</v>
      </c>
      <c r="Q91" s="1562">
        <f>Q92+Q93</f>
        <v>94.8</v>
      </c>
      <c r="R91" s="8"/>
      <c r="S91" s="956" t="s">
        <v>339</v>
      </c>
      <c r="T91" s="1178">
        <f>I95</f>
        <v>1.38</v>
      </c>
      <c r="U91" s="1096">
        <f>J95</f>
        <v>1.38</v>
      </c>
      <c r="V91" s="8"/>
      <c r="W91" s="8"/>
      <c r="X91" s="8"/>
      <c r="Y91" s="71"/>
      <c r="AA91" s="164"/>
      <c r="AB91" s="160"/>
      <c r="AC91" s="209"/>
      <c r="AD91" s="1115"/>
      <c r="AE91" s="209"/>
      <c r="AF91" s="1115"/>
      <c r="AG91" s="150"/>
      <c r="AH91" s="160"/>
      <c r="AI91" s="159"/>
      <c r="AJ91" s="249"/>
      <c r="AK91" s="186"/>
      <c r="AL91" s="160"/>
      <c r="AM91" s="160"/>
      <c r="AN91" s="160"/>
      <c r="AO91" s="1803"/>
      <c r="AP91" s="160"/>
      <c r="AQ91" s="256"/>
      <c r="AR91" s="150"/>
      <c r="AS91" s="146"/>
      <c r="AT91" s="249"/>
      <c r="AU91" s="150"/>
      <c r="AV91" s="146"/>
      <c r="AW91" s="249"/>
      <c r="AX91" s="157"/>
      <c r="AY91" s="159"/>
      <c r="AZ91" s="222"/>
      <c r="BA91" s="160"/>
      <c r="BB91" s="160"/>
      <c r="BC91" s="160"/>
      <c r="BD91" s="160"/>
      <c r="BE91" s="160"/>
      <c r="BF91" s="160"/>
      <c r="BG91" s="160"/>
      <c r="BH91" s="160"/>
      <c r="BI91" s="160"/>
    </row>
    <row r="92" spans="2:61" ht="15.75" customHeight="1" thickBot="1">
      <c r="B92" s="552" t="s">
        <v>10</v>
      </c>
      <c r="C92" s="513" t="s">
        <v>11</v>
      </c>
      <c r="D92" s="669">
        <v>70</v>
      </c>
      <c r="E92" s="421" t="s">
        <v>98</v>
      </c>
      <c r="F92" s="565">
        <v>5</v>
      </c>
      <c r="G92" s="347">
        <v>5</v>
      </c>
      <c r="H92" s="346" t="s">
        <v>105</v>
      </c>
      <c r="I92" s="534">
        <v>8</v>
      </c>
      <c r="J92" s="353">
        <v>8</v>
      </c>
      <c r="K92" s="587" t="s">
        <v>614</v>
      </c>
      <c r="L92" s="673">
        <v>35</v>
      </c>
      <c r="M92" s="674">
        <v>35</v>
      </c>
      <c r="N92" s="1746"/>
      <c r="O92" s="777" t="s">
        <v>101</v>
      </c>
      <c r="P92" s="777">
        <f>F96</f>
        <v>7.0679999999999996</v>
      </c>
      <c r="Q92" s="777">
        <f>G96</f>
        <v>6</v>
      </c>
      <c r="R92" s="28"/>
      <c r="S92" s="962" t="s">
        <v>426</v>
      </c>
      <c r="T92" s="963"/>
      <c r="U92" s="1138"/>
      <c r="V92" s="28"/>
      <c r="W92" s="355" t="s">
        <v>97</v>
      </c>
      <c r="X92" s="1020">
        <f>F95+L95</f>
        <v>375</v>
      </c>
      <c r="Y92" s="1188">
        <f>F95+M95</f>
        <v>375</v>
      </c>
      <c r="AA92" s="164"/>
      <c r="AB92" s="1114"/>
      <c r="AC92" s="186"/>
      <c r="AD92" s="160"/>
      <c r="AE92" s="209"/>
      <c r="AF92" s="1115"/>
      <c r="AG92" s="150"/>
      <c r="AH92" s="160"/>
      <c r="AI92" s="159"/>
      <c r="AJ92" s="293"/>
      <c r="AK92" s="186"/>
      <c r="AL92" s="160"/>
      <c r="AM92" s="160"/>
      <c r="AN92" s="150"/>
      <c r="AO92" s="292"/>
      <c r="AP92" s="159"/>
      <c r="AQ92" s="1804"/>
      <c r="AR92" s="150"/>
      <c r="AS92" s="146"/>
      <c r="AT92" s="249"/>
      <c r="AU92" s="150"/>
      <c r="AV92" s="146"/>
      <c r="AW92" s="249"/>
      <c r="AX92" s="164"/>
      <c r="AY92" s="165"/>
      <c r="AZ92" s="284"/>
      <c r="BA92" s="160"/>
      <c r="BB92" s="160"/>
      <c r="BC92" s="160"/>
      <c r="BD92" s="160"/>
      <c r="BE92" s="160"/>
      <c r="BF92" s="160"/>
      <c r="BG92" s="160"/>
      <c r="BH92" s="160"/>
      <c r="BI92" s="160"/>
    </row>
    <row r="93" spans="2:61" ht="14.25" customHeight="1">
      <c r="B93" s="552" t="s">
        <v>10</v>
      </c>
      <c r="C93" s="513" t="s">
        <v>412</v>
      </c>
      <c r="D93" s="669">
        <v>50</v>
      </c>
      <c r="E93" s="346" t="s">
        <v>72</v>
      </c>
      <c r="F93" s="521">
        <v>1.1000000000000001</v>
      </c>
      <c r="G93" s="347">
        <v>1.1000000000000001</v>
      </c>
      <c r="H93" s="341" t="s">
        <v>365</v>
      </c>
      <c r="I93" s="398">
        <v>5.0000000000000001E-3</v>
      </c>
      <c r="J93" s="564">
        <v>5.0000000000000001E-3</v>
      </c>
      <c r="K93" s="418" t="s">
        <v>69</v>
      </c>
      <c r="L93" s="406">
        <v>20</v>
      </c>
      <c r="M93" s="407">
        <v>20</v>
      </c>
      <c r="N93" s="1746"/>
      <c r="O93" s="777" t="s">
        <v>281</v>
      </c>
      <c r="P93" s="777">
        <f>I88</f>
        <v>104.4</v>
      </c>
      <c r="Q93" s="777">
        <f>J88</f>
        <v>88.8</v>
      </c>
      <c r="Y93" s="8"/>
      <c r="Z93" s="8"/>
      <c r="AA93" s="164"/>
      <c r="AB93" s="1617"/>
      <c r="AC93" s="209"/>
      <c r="AD93" s="1115"/>
      <c r="AE93" s="209"/>
      <c r="AF93" s="1115"/>
      <c r="AG93" s="150"/>
      <c r="AH93" s="160"/>
      <c r="AI93" s="159"/>
      <c r="AJ93" s="249"/>
      <c r="AK93" s="186"/>
      <c r="AL93" s="160"/>
      <c r="AM93" s="160"/>
      <c r="AN93" s="150"/>
      <c r="AO93" s="160"/>
      <c r="AP93" s="160"/>
      <c r="AQ93" s="160"/>
      <c r="AR93" s="150"/>
      <c r="AS93" s="146"/>
      <c r="AT93" s="249"/>
      <c r="AU93" s="150"/>
      <c r="AV93" s="146"/>
      <c r="AW93" s="249"/>
      <c r="AX93" s="366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</row>
    <row r="94" spans="2:61">
      <c r="B94" s="152"/>
      <c r="C94" s="155"/>
      <c r="D94" s="160"/>
      <c r="E94" s="341" t="s">
        <v>365</v>
      </c>
      <c r="F94" s="521">
        <v>0.01</v>
      </c>
      <c r="G94" s="347">
        <v>0.01</v>
      </c>
      <c r="H94" s="337" t="s">
        <v>72</v>
      </c>
      <c r="I94" s="565">
        <v>0.65</v>
      </c>
      <c r="J94" s="339">
        <v>0.65</v>
      </c>
      <c r="K94" s="346" t="s">
        <v>679</v>
      </c>
      <c r="L94" s="702">
        <v>0.2</v>
      </c>
      <c r="M94" s="703">
        <v>0.2</v>
      </c>
      <c r="N94" s="1746"/>
      <c r="R94" s="8"/>
      <c r="S94" s="8"/>
      <c r="T94" s="8"/>
      <c r="U94" s="8"/>
      <c r="V94" s="8"/>
      <c r="W94" s="8"/>
      <c r="X94" s="8"/>
      <c r="Y94" s="8"/>
      <c r="AA94" s="164"/>
      <c r="AB94" s="1617"/>
      <c r="AC94" s="182"/>
      <c r="AD94" s="1115"/>
      <c r="AE94" s="209"/>
      <c r="AF94" s="1115"/>
      <c r="AG94" s="213"/>
      <c r="AH94" s="160"/>
      <c r="AI94" s="159"/>
      <c r="AJ94" s="160"/>
      <c r="AK94" s="186"/>
      <c r="AL94" s="160"/>
      <c r="AM94" s="160"/>
      <c r="AN94" s="164"/>
      <c r="AO94" s="160"/>
      <c r="AP94" s="160"/>
      <c r="AQ94" s="160"/>
      <c r="AR94" s="150"/>
      <c r="AS94" s="146"/>
      <c r="AT94" s="249"/>
      <c r="AU94" s="150"/>
      <c r="AV94" s="146"/>
      <c r="AW94" s="249"/>
      <c r="AX94" s="286"/>
      <c r="AY94" s="287"/>
      <c r="AZ94" s="283"/>
      <c r="BA94" s="160"/>
      <c r="BB94" s="160"/>
      <c r="BC94" s="160"/>
      <c r="BD94" s="160"/>
      <c r="BE94" s="160"/>
      <c r="BF94" s="160"/>
      <c r="BG94" s="160"/>
      <c r="BH94" s="160"/>
      <c r="BI94" s="160"/>
    </row>
    <row r="95" spans="2:61" ht="13.5" customHeight="1">
      <c r="B95" s="152"/>
      <c r="C95" s="155"/>
      <c r="D95" s="160"/>
      <c r="E95" s="346" t="s">
        <v>97</v>
      </c>
      <c r="F95" s="521">
        <v>175</v>
      </c>
      <c r="G95" s="347"/>
      <c r="H95" s="822" t="s">
        <v>339</v>
      </c>
      <c r="I95" s="398">
        <v>1.38</v>
      </c>
      <c r="J95" s="564">
        <v>1.38</v>
      </c>
      <c r="K95" s="341" t="s">
        <v>97</v>
      </c>
      <c r="L95" s="673">
        <v>200</v>
      </c>
      <c r="M95" s="674">
        <v>200</v>
      </c>
      <c r="N95" s="1746"/>
      <c r="R95" s="8"/>
      <c r="S95" s="8"/>
      <c r="T95" s="8"/>
      <c r="U95" s="8"/>
      <c r="V95" s="8"/>
      <c r="W95" s="8"/>
      <c r="X95" s="8"/>
      <c r="Y95" s="8"/>
      <c r="AA95" s="164"/>
      <c r="AB95" s="1114"/>
      <c r="AC95" s="209"/>
      <c r="AD95" s="1115"/>
      <c r="AE95" s="209"/>
      <c r="AF95" s="160"/>
      <c r="AG95" s="160"/>
      <c r="AH95" s="160"/>
      <c r="AI95" s="159"/>
      <c r="AJ95" s="160"/>
      <c r="AK95" s="186"/>
      <c r="AL95" s="160"/>
      <c r="AM95" s="160"/>
      <c r="AN95" s="164"/>
      <c r="AO95" s="160"/>
      <c r="AP95" s="160"/>
      <c r="AQ95" s="160"/>
      <c r="AR95" s="150"/>
      <c r="AS95" s="146"/>
      <c r="AT95" s="249"/>
      <c r="AU95" s="150"/>
      <c r="AV95" s="305"/>
      <c r="AW95" s="306"/>
      <c r="AX95" s="157"/>
      <c r="AY95" s="159"/>
      <c r="AZ95" s="222"/>
      <c r="BA95" s="160"/>
      <c r="BB95" s="160"/>
      <c r="BC95" s="160"/>
      <c r="BD95" s="160"/>
      <c r="BE95" s="160"/>
      <c r="BF95" s="160"/>
      <c r="BG95" s="160"/>
      <c r="BH95" s="160"/>
      <c r="BI95" s="160"/>
    </row>
    <row r="96" spans="2:61" ht="15" customHeight="1" thickBot="1">
      <c r="B96" s="153"/>
      <c r="C96" s="326"/>
      <c r="D96" s="158"/>
      <c r="E96" s="348" t="s">
        <v>101</v>
      </c>
      <c r="F96" s="356">
        <v>7.0679999999999996</v>
      </c>
      <c r="G96" s="352">
        <v>6</v>
      </c>
      <c r="H96" s="54"/>
      <c r="I96" s="28"/>
      <c r="J96" s="73"/>
      <c r="K96" s="54"/>
      <c r="L96" s="28"/>
      <c r="M96" s="73"/>
      <c r="N96" s="1746"/>
      <c r="AA96" s="276"/>
      <c r="AB96" s="1115"/>
      <c r="AC96" s="209"/>
      <c r="AD96" s="1126"/>
      <c r="AE96" s="209"/>
      <c r="AF96" s="1115"/>
      <c r="AG96" s="150"/>
      <c r="AH96" s="146"/>
      <c r="AI96" s="222"/>
      <c r="AJ96" s="160"/>
      <c r="AK96" s="186"/>
      <c r="AL96" s="160"/>
      <c r="AM96" s="160"/>
      <c r="AN96" s="160"/>
      <c r="AO96" s="160"/>
      <c r="AP96" s="160"/>
      <c r="AQ96" s="160"/>
      <c r="AR96" s="150"/>
      <c r="AS96" s="180"/>
      <c r="AT96" s="293"/>
      <c r="AU96" s="150"/>
      <c r="AV96" s="180"/>
      <c r="AW96" s="293"/>
      <c r="AX96" s="157"/>
      <c r="AY96" s="159"/>
      <c r="AZ96" s="222"/>
      <c r="BA96" s="160"/>
      <c r="BB96" s="160"/>
      <c r="BC96" s="160"/>
      <c r="BD96" s="160"/>
      <c r="BE96" s="160"/>
      <c r="BF96" s="160"/>
      <c r="BG96" s="160"/>
      <c r="BH96" s="160"/>
      <c r="BI96" s="160"/>
    </row>
    <row r="97" spans="2:61" ht="13.5" customHeight="1" thickBot="1">
      <c r="B97" s="128"/>
      <c r="C97" s="205"/>
      <c r="E97" s="8"/>
      <c r="F97" s="8"/>
      <c r="G97" s="8"/>
      <c r="H97" s="8"/>
      <c r="I97" s="8"/>
      <c r="J97" s="8"/>
      <c r="K97" s="6"/>
      <c r="L97" s="12"/>
      <c r="M97" s="260"/>
      <c r="N97" s="1746"/>
      <c r="O97" s="17"/>
      <c r="P97" s="966"/>
      <c r="Q97" s="967"/>
      <c r="AA97" s="150"/>
      <c r="AB97" s="1114"/>
      <c r="AC97" s="1615"/>
      <c r="AD97" s="1115"/>
      <c r="AE97" s="209"/>
      <c r="AF97" s="160"/>
      <c r="AG97" s="150"/>
      <c r="AH97" s="159"/>
      <c r="AI97" s="222"/>
      <c r="AJ97" s="160"/>
      <c r="AK97" s="186"/>
      <c r="AL97" s="160"/>
      <c r="AM97" s="160"/>
      <c r="AN97" s="160"/>
      <c r="AO97" s="160"/>
      <c r="AP97" s="160"/>
      <c r="AQ97" s="160"/>
      <c r="AR97" s="150"/>
      <c r="AS97" s="146"/>
      <c r="AT97" s="249"/>
      <c r="AU97" s="150"/>
      <c r="AV97" s="146"/>
      <c r="AW97" s="249"/>
      <c r="AX97" s="157"/>
      <c r="AY97" s="159"/>
      <c r="AZ97" s="222"/>
      <c r="BA97" s="160"/>
      <c r="BB97" s="160"/>
      <c r="BC97" s="160"/>
      <c r="BD97" s="160"/>
      <c r="BE97" s="160"/>
      <c r="BF97" s="160"/>
      <c r="BG97" s="160"/>
      <c r="BH97" s="160"/>
      <c r="BI97" s="160"/>
    </row>
    <row r="98" spans="2:61" ht="16.2" thickBot="1">
      <c r="B98" s="826" t="s">
        <v>399</v>
      </c>
      <c r="C98" s="173"/>
      <c r="D98" s="194"/>
      <c r="E98" s="576" t="s">
        <v>287</v>
      </c>
      <c r="F98" s="69"/>
      <c r="G98" s="50"/>
      <c r="H98" s="423" t="s">
        <v>410</v>
      </c>
      <c r="I98" s="36"/>
      <c r="J98" s="568"/>
      <c r="K98" s="583" t="s">
        <v>372</v>
      </c>
      <c r="L98" s="36"/>
      <c r="M98" s="45"/>
      <c r="N98" s="1746"/>
      <c r="AA98" s="150"/>
      <c r="AB98" s="1176"/>
      <c r="AC98" s="1618"/>
      <c r="AD98" s="1176"/>
      <c r="AE98" s="182"/>
      <c r="AF98" s="160"/>
      <c r="AG98" s="150"/>
      <c r="AH98" s="160"/>
      <c r="AI98" s="160"/>
      <c r="AJ98" s="160"/>
      <c r="AK98" s="186"/>
      <c r="AL98" s="160"/>
      <c r="AM98" s="160"/>
      <c r="AN98" s="146"/>
      <c r="AO98" s="160"/>
      <c r="AP98" s="160"/>
      <c r="AQ98" s="160"/>
      <c r="AR98" s="160"/>
      <c r="AS98" s="160"/>
      <c r="AT98" s="160"/>
      <c r="AU98" s="160"/>
      <c r="AV98" s="160"/>
      <c r="AW98" s="160"/>
      <c r="AX98" s="157"/>
      <c r="AY98" s="159"/>
      <c r="AZ98" s="222"/>
      <c r="BA98" s="160"/>
      <c r="BB98" s="160"/>
      <c r="BC98" s="160"/>
      <c r="BD98" s="160"/>
      <c r="BE98" s="160"/>
      <c r="BF98" s="160"/>
      <c r="BG98" s="160"/>
      <c r="BH98" s="160"/>
      <c r="BI98" s="160"/>
    </row>
    <row r="99" spans="2:61" ht="17.25" customHeight="1" thickBot="1">
      <c r="B99" s="575" t="s">
        <v>183</v>
      </c>
      <c r="C99" s="1637" t="s">
        <v>266</v>
      </c>
      <c r="D99" s="910">
        <v>250</v>
      </c>
      <c r="E99" s="107" t="s">
        <v>288</v>
      </c>
      <c r="F99" s="28"/>
      <c r="G99" s="73"/>
      <c r="H99" s="436" t="s">
        <v>134</v>
      </c>
      <c r="I99" s="99" t="s">
        <v>135</v>
      </c>
      <c r="J99" s="244" t="s">
        <v>136</v>
      </c>
      <c r="K99" s="378" t="s">
        <v>134</v>
      </c>
      <c r="L99" s="99" t="s">
        <v>135</v>
      </c>
      <c r="M99" s="244" t="s">
        <v>136</v>
      </c>
      <c r="N99" s="1746"/>
      <c r="O99" s="929" t="s">
        <v>435</v>
      </c>
      <c r="P99" s="930"/>
      <c r="Q99" s="930"/>
      <c r="R99" s="931"/>
      <c r="S99" s="36"/>
      <c r="T99" s="36"/>
      <c r="U99" s="36"/>
      <c r="V99" s="36"/>
      <c r="W99" s="36"/>
      <c r="X99" s="36"/>
      <c r="Y99" s="45"/>
      <c r="AA99" s="1802"/>
      <c r="AB99" s="1115"/>
      <c r="AC99" s="160"/>
      <c r="AD99" s="1115"/>
      <c r="AE99" s="150"/>
      <c r="AF99" s="160"/>
      <c r="AG99" s="150"/>
      <c r="AH99" s="146"/>
      <c r="AI99" s="222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</row>
    <row r="100" spans="2:61" ht="12.75" customHeight="1" thickBot="1">
      <c r="B100" s="405" t="s">
        <v>25</v>
      </c>
      <c r="C100" s="434" t="s">
        <v>125</v>
      </c>
      <c r="D100" s="911" t="s">
        <v>220</v>
      </c>
      <c r="E100" s="436" t="s">
        <v>134</v>
      </c>
      <c r="F100" s="99" t="s">
        <v>135</v>
      </c>
      <c r="G100" s="250" t="s">
        <v>136</v>
      </c>
      <c r="H100" s="878" t="s">
        <v>371</v>
      </c>
      <c r="I100" s="579">
        <v>146.66999999999999</v>
      </c>
      <c r="J100" s="580">
        <v>82.2</v>
      </c>
      <c r="K100" s="101" t="s">
        <v>293</v>
      </c>
      <c r="L100" s="226">
        <v>47.68</v>
      </c>
      <c r="M100" s="248">
        <v>47.68</v>
      </c>
      <c r="N100" s="1746"/>
      <c r="O100" s="932" t="s">
        <v>134</v>
      </c>
      <c r="P100" s="969" t="s">
        <v>135</v>
      </c>
      <c r="Q100" s="970" t="s">
        <v>136</v>
      </c>
      <c r="R100" s="69"/>
      <c r="S100" s="935" t="s">
        <v>134</v>
      </c>
      <c r="T100" s="935" t="s">
        <v>135</v>
      </c>
      <c r="U100" s="936" t="s">
        <v>136</v>
      </c>
      <c r="V100" s="69"/>
      <c r="W100" s="935" t="s">
        <v>134</v>
      </c>
      <c r="X100" s="935" t="s">
        <v>135</v>
      </c>
      <c r="Y100" s="936" t="s">
        <v>136</v>
      </c>
      <c r="AA100" s="240"/>
      <c r="AB100" s="1115"/>
      <c r="AC100" s="160"/>
      <c r="AD100" s="1116"/>
      <c r="AE100" s="281"/>
      <c r="AF100" s="1115"/>
      <c r="AG100" s="160"/>
      <c r="AH100" s="160"/>
      <c r="AI100" s="222"/>
      <c r="AJ100" s="160"/>
      <c r="AK100" s="160"/>
      <c r="AL100" s="160"/>
      <c r="AM100" s="160"/>
      <c r="AN100" s="160"/>
      <c r="AO100" s="160"/>
      <c r="AP100" s="160"/>
      <c r="AQ100" s="160"/>
      <c r="AR100" s="157"/>
      <c r="AS100" s="159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</row>
    <row r="101" spans="2:61" ht="14.25" customHeight="1">
      <c r="B101" s="60"/>
      <c r="C101" s="147" t="s">
        <v>174</v>
      </c>
      <c r="D101" s="5"/>
      <c r="E101" s="103" t="s">
        <v>256</v>
      </c>
      <c r="F101" s="220">
        <v>64.38</v>
      </c>
      <c r="G101" s="420">
        <v>51.5</v>
      </c>
      <c r="H101" s="1576" t="s">
        <v>94</v>
      </c>
      <c r="I101" s="794">
        <v>21</v>
      </c>
      <c r="J101" s="716">
        <v>21</v>
      </c>
      <c r="K101" s="337" t="s">
        <v>98</v>
      </c>
      <c r="L101" s="688">
        <v>6</v>
      </c>
      <c r="M101" s="689">
        <v>6</v>
      </c>
      <c r="N101" s="1746"/>
      <c r="O101" s="937" t="s">
        <v>421</v>
      </c>
      <c r="P101" s="971">
        <f>D106</f>
        <v>40</v>
      </c>
      <c r="Q101" s="1121">
        <f>D106</f>
        <v>40</v>
      </c>
      <c r="R101" s="8"/>
      <c r="S101" s="751" t="s">
        <v>87</v>
      </c>
      <c r="T101" s="986">
        <f>I110</f>
        <v>0.8</v>
      </c>
      <c r="U101" s="1075">
        <f>J110</f>
        <v>0.8</v>
      </c>
      <c r="V101" s="1008"/>
      <c r="W101" s="988" t="s">
        <v>422</v>
      </c>
      <c r="X101" s="138"/>
      <c r="Y101" s="142"/>
      <c r="AA101" s="157"/>
      <c r="AB101" s="1115"/>
      <c r="AC101" s="209"/>
      <c r="AD101" s="160"/>
      <c r="AE101" s="209"/>
      <c r="AF101" s="1115"/>
      <c r="AG101" s="135"/>
      <c r="AH101" s="160"/>
      <c r="AI101" s="222"/>
      <c r="AJ101" s="160"/>
      <c r="AK101" s="160"/>
      <c r="AL101" s="160"/>
      <c r="AM101" s="160"/>
      <c r="AN101" s="160"/>
      <c r="AO101" s="160"/>
      <c r="AP101" s="160"/>
      <c r="AQ101" s="160"/>
      <c r="AR101" s="150"/>
      <c r="AS101" s="146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</row>
    <row r="102" spans="2:61" ht="13.5" customHeight="1">
      <c r="B102" s="405" t="s">
        <v>236</v>
      </c>
      <c r="C102" s="1638" t="s">
        <v>289</v>
      </c>
      <c r="D102" s="912" t="s">
        <v>388</v>
      </c>
      <c r="E102" s="346" t="s">
        <v>63</v>
      </c>
      <c r="F102" s="702">
        <v>40</v>
      </c>
      <c r="G102" s="732">
        <v>30</v>
      </c>
      <c r="H102" s="1576" t="s">
        <v>96</v>
      </c>
      <c r="I102" s="794">
        <v>13.3</v>
      </c>
      <c r="J102" s="716">
        <v>13.3</v>
      </c>
      <c r="K102" s="337" t="s">
        <v>97</v>
      </c>
      <c r="L102" s="688">
        <v>85.823999999999998</v>
      </c>
      <c r="M102" s="689"/>
      <c r="N102" s="1746"/>
      <c r="O102" s="942" t="s">
        <v>423</v>
      </c>
      <c r="P102" s="973">
        <f>I101+D105</f>
        <v>91</v>
      </c>
      <c r="Q102" s="1130">
        <f>D105+J101</f>
        <v>91</v>
      </c>
      <c r="R102" s="8"/>
      <c r="S102" s="751" t="s">
        <v>98</v>
      </c>
      <c r="T102" s="973">
        <f>F106+I103+I112+L101</f>
        <v>17.350000000000001</v>
      </c>
      <c r="U102" s="1075">
        <f>G106+J103+J112+M101</f>
        <v>17.350000000000001</v>
      </c>
      <c r="V102" s="1008"/>
      <c r="W102" s="945" t="s">
        <v>121</v>
      </c>
      <c r="X102" s="973">
        <f>F105+I109+L107</f>
        <v>19.060000000000002</v>
      </c>
      <c r="Y102" s="1132">
        <f>G105+J109+M107</f>
        <v>19.060000000000002</v>
      </c>
      <c r="AA102" s="157"/>
      <c r="AB102" s="1115"/>
      <c r="AC102" s="209"/>
      <c r="AD102" s="160"/>
      <c r="AE102" s="209"/>
      <c r="AF102" s="1115"/>
      <c r="AG102" s="157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512"/>
      <c r="AR102" s="150"/>
      <c r="AS102" s="146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</row>
    <row r="103" spans="2:61" ht="15.75" customHeight="1">
      <c r="B103" s="370" t="s">
        <v>133</v>
      </c>
      <c r="C103" s="551" t="s">
        <v>290</v>
      </c>
      <c r="D103" s="913"/>
      <c r="E103" s="346" t="s">
        <v>88</v>
      </c>
      <c r="F103" s="702">
        <v>12.5</v>
      </c>
      <c r="G103" s="732">
        <v>10</v>
      </c>
      <c r="H103" s="381" t="s">
        <v>98</v>
      </c>
      <c r="I103" s="702">
        <v>4</v>
      </c>
      <c r="J103" s="716">
        <v>4</v>
      </c>
      <c r="K103" s="346" t="s">
        <v>99</v>
      </c>
      <c r="L103" s="690">
        <v>0.41</v>
      </c>
      <c r="M103" s="875">
        <v>0.41</v>
      </c>
      <c r="N103" s="1746"/>
      <c r="O103" s="942" t="s">
        <v>95</v>
      </c>
      <c r="P103" s="973">
        <f>I107</f>
        <v>0.4</v>
      </c>
      <c r="Q103" s="1121">
        <f>J107</f>
        <v>0.4</v>
      </c>
      <c r="R103" s="8"/>
      <c r="S103" s="751" t="s">
        <v>105</v>
      </c>
      <c r="T103" s="973">
        <f>I106+L108</f>
        <v>11.129999999999999</v>
      </c>
      <c r="U103" s="974">
        <f>J106+M108</f>
        <v>11.129999999999999</v>
      </c>
      <c r="V103" s="8"/>
      <c r="W103" s="346" t="s">
        <v>89</v>
      </c>
      <c r="X103" s="1583">
        <f>F111</f>
        <v>1.1000000000000001</v>
      </c>
      <c r="Y103" s="1584">
        <f>G111</f>
        <v>1.1000000000000001</v>
      </c>
      <c r="AA103" s="164"/>
      <c r="AB103" s="1172"/>
      <c r="AC103" s="209"/>
      <c r="AD103" s="160"/>
      <c r="AE103" s="209"/>
      <c r="AF103" s="1115"/>
      <c r="AG103" s="157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50"/>
      <c r="AS103" s="146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</row>
    <row r="104" spans="2:61">
      <c r="B104" s="572" t="s">
        <v>9</v>
      </c>
      <c r="C104" s="513" t="s">
        <v>213</v>
      </c>
      <c r="D104" s="474">
        <v>200</v>
      </c>
      <c r="E104" s="346" t="s">
        <v>370</v>
      </c>
      <c r="F104" s="702">
        <v>12</v>
      </c>
      <c r="G104" s="732">
        <v>10</v>
      </c>
      <c r="H104" s="381" t="s">
        <v>402</v>
      </c>
      <c r="I104" s="690" t="s">
        <v>630</v>
      </c>
      <c r="J104" s="716">
        <v>1.51</v>
      </c>
      <c r="K104" s="584" t="s">
        <v>237</v>
      </c>
      <c r="L104" s="399"/>
      <c r="M104" s="586"/>
      <c r="N104" s="1746"/>
      <c r="O104" s="942" t="s">
        <v>260</v>
      </c>
      <c r="P104" s="973">
        <f>L100</f>
        <v>47.68</v>
      </c>
      <c r="Q104" s="1121">
        <f>M100</f>
        <v>47.68</v>
      </c>
      <c r="R104" s="8"/>
      <c r="S104" s="947" t="s">
        <v>341</v>
      </c>
      <c r="T104" s="990">
        <f>U104/1000/0.04</f>
        <v>3.7749999999999999E-2</v>
      </c>
      <c r="U104" s="1048">
        <f>J104</f>
        <v>1.51</v>
      </c>
      <c r="V104" s="8"/>
      <c r="W104" s="949" t="s">
        <v>424</v>
      </c>
      <c r="X104" s="973">
        <f>F101</f>
        <v>64.38</v>
      </c>
      <c r="Y104" s="1142">
        <f>G101</f>
        <v>51.5</v>
      </c>
      <c r="AA104" s="164"/>
      <c r="AB104" s="1612"/>
      <c r="AC104" s="209"/>
      <c r="AD104" s="160"/>
      <c r="AE104" s="209"/>
      <c r="AF104" s="160"/>
      <c r="AG104" s="157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46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</row>
    <row r="105" spans="2:61" ht="15" customHeight="1">
      <c r="B105" s="336" t="s">
        <v>10</v>
      </c>
      <c r="C105" s="335" t="s">
        <v>11</v>
      </c>
      <c r="D105" s="669">
        <v>70</v>
      </c>
      <c r="E105" s="346" t="s">
        <v>121</v>
      </c>
      <c r="F105" s="525">
        <v>2.5</v>
      </c>
      <c r="G105" s="1580">
        <v>2.5</v>
      </c>
      <c r="H105" s="381" t="s">
        <v>126</v>
      </c>
      <c r="I105" s="688">
        <v>10</v>
      </c>
      <c r="J105" s="689">
        <v>10</v>
      </c>
      <c r="K105" s="585" t="s">
        <v>92</v>
      </c>
      <c r="L105" s="398">
        <v>52.64</v>
      </c>
      <c r="M105" s="564">
        <v>41.25</v>
      </c>
      <c r="N105" s="1746"/>
      <c r="O105" s="346" t="s">
        <v>63</v>
      </c>
      <c r="P105" s="986">
        <f>F102</f>
        <v>40</v>
      </c>
      <c r="Q105" s="1121">
        <f>G102</f>
        <v>30</v>
      </c>
      <c r="R105" s="8"/>
      <c r="S105" s="948" t="s">
        <v>69</v>
      </c>
      <c r="T105" s="1004">
        <f>L109</f>
        <v>0.66</v>
      </c>
      <c r="U105" s="1186">
        <f>M109</f>
        <v>0.66</v>
      </c>
      <c r="V105" s="8"/>
      <c r="W105" s="949" t="s">
        <v>102</v>
      </c>
      <c r="X105" s="973">
        <f>F104+I111+L106</f>
        <v>24.47</v>
      </c>
      <c r="Y105" s="1132">
        <f>G104+J111+M106</f>
        <v>20.5</v>
      </c>
      <c r="AA105" s="157"/>
      <c r="AB105" s="160"/>
      <c r="AC105" s="209"/>
      <c r="AD105" s="1115"/>
      <c r="AE105" s="209"/>
      <c r="AF105" s="160"/>
      <c r="AG105" s="15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</row>
    <row r="106" spans="2:61">
      <c r="B106" s="336" t="s">
        <v>10</v>
      </c>
      <c r="C106" s="513" t="s">
        <v>412</v>
      </c>
      <c r="D106" s="669">
        <v>40</v>
      </c>
      <c r="E106" s="421" t="s">
        <v>98</v>
      </c>
      <c r="F106" s="688">
        <v>5</v>
      </c>
      <c r="G106" s="732">
        <v>5</v>
      </c>
      <c r="H106" s="1577" t="s">
        <v>105</v>
      </c>
      <c r="I106" s="394">
        <v>7</v>
      </c>
      <c r="J106" s="409">
        <v>7</v>
      </c>
      <c r="K106" s="346" t="s">
        <v>370</v>
      </c>
      <c r="L106" s="702">
        <v>11.44</v>
      </c>
      <c r="M106" s="703">
        <v>9.625</v>
      </c>
      <c r="N106" s="1746"/>
      <c r="O106" s="937" t="s">
        <v>243</v>
      </c>
      <c r="P106" s="992">
        <f>X108</f>
        <v>180.99</v>
      </c>
      <c r="Q106" s="1136">
        <f>Y108</f>
        <v>148.88</v>
      </c>
      <c r="R106" s="8"/>
      <c r="S106" s="751" t="s">
        <v>72</v>
      </c>
      <c r="T106" s="973">
        <f>F107+I115+L103</f>
        <v>1.56</v>
      </c>
      <c r="U106" s="974">
        <f>G107+J115+M103</f>
        <v>1.56</v>
      </c>
      <c r="V106" s="8"/>
      <c r="W106" s="949" t="s">
        <v>88</v>
      </c>
      <c r="X106" s="973">
        <f>F103+I113</f>
        <v>19.34</v>
      </c>
      <c r="Y106" s="1132">
        <f>G103+J113</f>
        <v>15.469999999999999</v>
      </c>
      <c r="AA106" s="164"/>
      <c r="AB106" s="1172"/>
      <c r="AC106" s="150"/>
      <c r="AD106" s="160"/>
      <c r="AE106" s="209"/>
      <c r="AF106" s="160"/>
      <c r="AG106" s="150"/>
      <c r="AH106" s="291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268"/>
      <c r="AU106" s="160"/>
      <c r="AV106" s="160"/>
      <c r="AW106" s="254"/>
      <c r="AX106" s="160"/>
      <c r="AY106" s="160"/>
      <c r="AZ106" s="210"/>
      <c r="BA106" s="160"/>
      <c r="BB106" s="160"/>
      <c r="BC106" s="160"/>
      <c r="BD106" s="160"/>
      <c r="BE106" s="160"/>
      <c r="BF106" s="160"/>
      <c r="BG106" s="160"/>
      <c r="BH106" s="160"/>
      <c r="BI106" s="160"/>
    </row>
    <row r="107" spans="2:61" ht="13.5" customHeight="1">
      <c r="B107" s="368" t="s">
        <v>12</v>
      </c>
      <c r="C107" s="570" t="s">
        <v>680</v>
      </c>
      <c r="D107" s="669">
        <v>105</v>
      </c>
      <c r="E107" s="346" t="s">
        <v>72</v>
      </c>
      <c r="F107" s="702">
        <v>1.1000000000000001</v>
      </c>
      <c r="G107" s="732">
        <v>1.1000000000000001</v>
      </c>
      <c r="H107" s="1578" t="s">
        <v>292</v>
      </c>
      <c r="I107" s="702">
        <v>0.4</v>
      </c>
      <c r="J107" s="716">
        <v>0.4</v>
      </c>
      <c r="K107" s="400" t="s">
        <v>294</v>
      </c>
      <c r="L107" s="702">
        <v>13.75</v>
      </c>
      <c r="M107" s="703">
        <v>13.75</v>
      </c>
      <c r="N107" s="1746"/>
      <c r="O107" s="993" t="s">
        <v>431</v>
      </c>
      <c r="P107" s="1004">
        <f>L115</f>
        <v>149.048</v>
      </c>
      <c r="Q107" s="1121">
        <f>D107</f>
        <v>105</v>
      </c>
      <c r="R107" s="8"/>
      <c r="S107" s="951" t="s">
        <v>327</v>
      </c>
      <c r="T107" s="1189">
        <f>T108+T109</f>
        <v>1.3120000000000001</v>
      </c>
      <c r="U107" s="1190">
        <f>G108+J114+G110</f>
        <v>1.3120000000000001</v>
      </c>
      <c r="V107" s="8"/>
      <c r="W107" s="949" t="s">
        <v>92</v>
      </c>
      <c r="X107" s="973">
        <f>L105</f>
        <v>52.64</v>
      </c>
      <c r="Y107" s="1162">
        <f>M105</f>
        <v>41.25</v>
      </c>
      <c r="AA107" s="164"/>
      <c r="AB107" s="160"/>
      <c r="AC107" s="209"/>
      <c r="AD107" s="160"/>
      <c r="AE107" s="209"/>
      <c r="AF107" s="160"/>
      <c r="AG107" s="15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46"/>
      <c r="AT107" s="286"/>
      <c r="AU107" s="287"/>
      <c r="AV107" s="283"/>
      <c r="AW107" s="286"/>
      <c r="AX107" s="287"/>
      <c r="AY107" s="283"/>
      <c r="AZ107" s="286"/>
      <c r="BA107" s="287"/>
      <c r="BB107" s="283"/>
      <c r="BC107" s="160"/>
      <c r="BD107" s="160"/>
      <c r="BE107" s="160"/>
      <c r="BF107" s="160"/>
      <c r="BG107" s="160"/>
      <c r="BH107" s="160"/>
      <c r="BI107" s="160"/>
    </row>
    <row r="108" spans="2:61" ht="11.25" customHeight="1">
      <c r="B108" s="589"/>
      <c r="C108" s="1541"/>
      <c r="D108" s="76"/>
      <c r="E108" s="341" t="s">
        <v>365</v>
      </c>
      <c r="F108" s="702">
        <v>0.01</v>
      </c>
      <c r="G108" s="732">
        <v>0.01</v>
      </c>
      <c r="H108" s="381" t="s">
        <v>97</v>
      </c>
      <c r="I108" s="702">
        <v>13.15</v>
      </c>
      <c r="J108" s="716">
        <v>13.15</v>
      </c>
      <c r="K108" s="530" t="s">
        <v>105</v>
      </c>
      <c r="L108" s="702">
        <v>4.13</v>
      </c>
      <c r="M108" s="703">
        <v>4.13</v>
      </c>
      <c r="N108" s="1746"/>
      <c r="O108" s="1012" t="s">
        <v>295</v>
      </c>
      <c r="P108" s="973">
        <f>D104</f>
        <v>200</v>
      </c>
      <c r="Q108" s="1121">
        <f>D104</f>
        <v>200</v>
      </c>
      <c r="R108" s="8"/>
      <c r="S108" s="952" t="s">
        <v>365</v>
      </c>
      <c r="T108" s="954">
        <f>F108+I114</f>
        <v>1.2E-2</v>
      </c>
      <c r="U108" s="954">
        <f>G108+J114</f>
        <v>1.2E-2</v>
      </c>
      <c r="V108" s="8"/>
      <c r="W108" s="957" t="s">
        <v>242</v>
      </c>
      <c r="X108" s="977">
        <f>SUM(X102:X107)</f>
        <v>180.99</v>
      </c>
      <c r="Y108" s="1013">
        <f>SUM(Y102:Y107)</f>
        <v>148.88</v>
      </c>
      <c r="AA108" s="164"/>
      <c r="AB108" s="1172"/>
      <c r="AC108" s="209"/>
      <c r="AD108" s="160"/>
      <c r="AE108" s="209"/>
      <c r="AF108" s="160"/>
      <c r="AG108" s="150"/>
      <c r="AH108" s="160"/>
      <c r="AI108" s="160"/>
      <c r="AJ108" s="160"/>
      <c r="AK108" s="150"/>
      <c r="AL108" s="303"/>
      <c r="AM108" s="304"/>
      <c r="AN108" s="160"/>
      <c r="AO108" s="160"/>
      <c r="AP108" s="157"/>
      <c r="AQ108" s="159"/>
      <c r="AR108" s="222"/>
      <c r="AS108" s="146"/>
      <c r="AT108" s="157"/>
      <c r="AU108" s="193"/>
      <c r="AV108" s="253"/>
      <c r="AW108" s="150"/>
      <c r="AX108" s="193"/>
      <c r="AY108" s="253"/>
      <c r="AZ108" s="150"/>
      <c r="BA108" s="159"/>
      <c r="BB108" s="249"/>
      <c r="BC108" s="160"/>
      <c r="BD108" s="160"/>
      <c r="BE108" s="160"/>
      <c r="BF108" s="160"/>
      <c r="BG108" s="160"/>
      <c r="BH108" s="160"/>
      <c r="BI108" s="160"/>
    </row>
    <row r="109" spans="2:61" ht="12.75" customHeight="1">
      <c r="B109" s="60"/>
      <c r="C109" s="155"/>
      <c r="E109" s="346" t="s">
        <v>97</v>
      </c>
      <c r="F109" s="702">
        <v>200</v>
      </c>
      <c r="G109" s="732">
        <v>200</v>
      </c>
      <c r="H109" s="381" t="s">
        <v>121</v>
      </c>
      <c r="I109" s="702">
        <v>2.81</v>
      </c>
      <c r="J109" s="716">
        <v>2.81</v>
      </c>
      <c r="K109" s="346" t="s">
        <v>69</v>
      </c>
      <c r="L109" s="702">
        <v>0.66</v>
      </c>
      <c r="M109" s="703">
        <v>0.66</v>
      </c>
      <c r="N109" s="1746"/>
      <c r="O109" s="390" t="s">
        <v>101</v>
      </c>
      <c r="P109" s="1167">
        <f>F112</f>
        <v>7.0679999999999996</v>
      </c>
      <c r="Q109" s="1122">
        <f>G112</f>
        <v>6</v>
      </c>
      <c r="R109" s="8"/>
      <c r="S109" s="956" t="s">
        <v>339</v>
      </c>
      <c r="T109" s="1014">
        <f>F110</f>
        <v>1.3</v>
      </c>
      <c r="U109" s="1014">
        <f>G110</f>
        <v>1.3</v>
      </c>
      <c r="V109" s="8"/>
      <c r="W109" s="8"/>
      <c r="X109" s="8"/>
      <c r="Y109" s="71"/>
      <c r="AA109" s="164"/>
      <c r="AB109" s="160"/>
      <c r="AC109" s="171"/>
      <c r="AD109" s="1115"/>
      <c r="AE109" s="209"/>
      <c r="AF109" s="1115"/>
      <c r="AG109" s="150"/>
      <c r="AH109" s="160"/>
      <c r="AI109" s="160"/>
      <c r="AJ109" s="160"/>
      <c r="AK109" s="160"/>
      <c r="AL109" s="178"/>
      <c r="AM109" s="213"/>
      <c r="AN109" s="160"/>
      <c r="AO109" s="160"/>
      <c r="AP109" s="150"/>
      <c r="AQ109" s="146"/>
      <c r="AR109" s="249"/>
      <c r="AS109" s="146"/>
      <c r="AT109" s="150"/>
      <c r="AU109" s="159"/>
      <c r="AV109" s="222"/>
      <c r="AW109" s="212"/>
      <c r="AX109" s="159"/>
      <c r="AY109" s="222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</row>
    <row r="110" spans="2:61" ht="13.5" customHeight="1">
      <c r="B110" s="60"/>
      <c r="C110" s="155"/>
      <c r="E110" s="562" t="s">
        <v>339</v>
      </c>
      <c r="F110" s="525">
        <v>1.3</v>
      </c>
      <c r="G110" s="1581">
        <v>1.3</v>
      </c>
      <c r="H110" s="381" t="s">
        <v>112</v>
      </c>
      <c r="I110" s="702">
        <v>0.8</v>
      </c>
      <c r="J110" s="716">
        <v>0.8</v>
      </c>
      <c r="K110" s="60"/>
      <c r="L110" s="8"/>
      <c r="M110" s="71"/>
      <c r="N110" s="1746"/>
      <c r="O110" s="346" t="s">
        <v>436</v>
      </c>
      <c r="P110" s="975">
        <f>I100</f>
        <v>146.66999999999999</v>
      </c>
      <c r="Q110" s="1141">
        <f>J100</f>
        <v>82.2</v>
      </c>
      <c r="R110" s="8"/>
      <c r="S110" s="778" t="s">
        <v>426</v>
      </c>
      <c r="T110" s="954"/>
      <c r="U110" s="954"/>
      <c r="V110" s="8"/>
      <c r="W110" s="713" t="s">
        <v>97</v>
      </c>
      <c r="X110" s="1192">
        <f>F109+I108+L102</f>
        <v>298.97399999999999</v>
      </c>
      <c r="Y110" s="1030">
        <f>G109+J108+L102</f>
        <v>298.97399999999999</v>
      </c>
      <c r="AA110" s="164"/>
      <c r="AB110" s="160"/>
      <c r="AC110" s="209"/>
      <c r="AD110" s="160"/>
      <c r="AE110" s="209"/>
      <c r="AF110" s="1115"/>
      <c r="AG110" s="150"/>
      <c r="AH110" s="160"/>
      <c r="AI110" s="160"/>
      <c r="AJ110" s="160"/>
      <c r="AK110" s="160"/>
      <c r="AL110" s="160"/>
      <c r="AM110" s="276"/>
      <c r="AN110" s="160"/>
      <c r="AO110" s="160"/>
      <c r="AP110" s="160"/>
      <c r="AQ110" s="180"/>
      <c r="AR110" s="150"/>
      <c r="AS110" s="146"/>
      <c r="AT110" s="150"/>
      <c r="AU110" s="159"/>
      <c r="AV110" s="222"/>
      <c r="AW110" s="157"/>
      <c r="AX110" s="159"/>
      <c r="AY110" s="222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</row>
    <row r="111" spans="2:61" ht="12.75" customHeight="1" thickBot="1">
      <c r="B111" s="60"/>
      <c r="C111" s="155"/>
      <c r="E111" s="346" t="s">
        <v>89</v>
      </c>
      <c r="F111" s="702">
        <v>1.1000000000000001</v>
      </c>
      <c r="G111" s="732">
        <v>1.1000000000000001</v>
      </c>
      <c r="H111" s="381" t="s">
        <v>370</v>
      </c>
      <c r="I111" s="865">
        <v>1.03</v>
      </c>
      <c r="J111" s="866">
        <v>0.875</v>
      </c>
      <c r="K111" s="902"/>
      <c r="L111" s="146"/>
      <c r="M111" s="71"/>
      <c r="N111" s="1746"/>
      <c r="O111" s="955" t="s">
        <v>79</v>
      </c>
      <c r="P111" s="1167">
        <f>I102</f>
        <v>13.3</v>
      </c>
      <c r="Q111" s="1191">
        <f>J102</f>
        <v>13.3</v>
      </c>
      <c r="R111" s="28"/>
      <c r="S111" s="355" t="s">
        <v>437</v>
      </c>
      <c r="T111" s="964">
        <f>I105</f>
        <v>10</v>
      </c>
      <c r="U111" s="1124">
        <f>J105</f>
        <v>10</v>
      </c>
      <c r="V111" s="28"/>
      <c r="W111" s="28"/>
      <c r="X111" s="28"/>
      <c r="Y111" s="73"/>
      <c r="AA111" s="164"/>
      <c r="AB111" s="160"/>
      <c r="AC111" s="186"/>
      <c r="AD111" s="160"/>
      <c r="AE111" s="209"/>
      <c r="AF111" s="1115"/>
      <c r="AG111" s="150"/>
      <c r="AH111" s="160"/>
      <c r="AI111" s="160"/>
      <c r="AJ111" s="160"/>
      <c r="AK111" s="150"/>
      <c r="AL111" s="150"/>
      <c r="AM111" s="160"/>
      <c r="AN111" s="298"/>
      <c r="AO111" s="160"/>
      <c r="AP111" s="160"/>
      <c r="AQ111" s="181"/>
      <c r="AR111" s="150"/>
      <c r="AS111" s="146"/>
      <c r="AT111" s="157"/>
      <c r="AU111" s="159"/>
      <c r="AV111" s="222"/>
      <c r="AW111" s="157"/>
      <c r="AX111" s="159"/>
      <c r="AY111" s="222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</row>
    <row r="112" spans="2:61" ht="12" customHeight="1" thickBot="1">
      <c r="B112" s="60"/>
      <c r="C112" s="1708"/>
      <c r="E112" s="341" t="s">
        <v>101</v>
      </c>
      <c r="F112" s="702">
        <v>7.0679999999999996</v>
      </c>
      <c r="G112" s="689">
        <v>6</v>
      </c>
      <c r="H112" s="381" t="s">
        <v>98</v>
      </c>
      <c r="I112" s="702">
        <v>2.35</v>
      </c>
      <c r="J112" s="703">
        <v>2.35</v>
      </c>
      <c r="K112" s="60"/>
      <c r="L112" s="8"/>
      <c r="M112" s="71"/>
      <c r="N112" s="1746"/>
      <c r="AA112" s="164"/>
      <c r="AB112" s="1617"/>
      <c r="AC112" s="615"/>
      <c r="AD112" s="160"/>
      <c r="AE112" s="209"/>
      <c r="AF112" s="1115"/>
      <c r="AG112" s="150"/>
      <c r="AH112" s="291"/>
      <c r="AI112" s="160"/>
      <c r="AJ112" s="160"/>
      <c r="AK112" s="160"/>
      <c r="AL112" s="160"/>
      <c r="AM112" s="157"/>
      <c r="AN112" s="298"/>
      <c r="AO112" s="160"/>
      <c r="AP112" s="160"/>
      <c r="AQ112" s="160"/>
      <c r="AR112" s="160"/>
      <c r="AS112" s="160"/>
      <c r="AT112" s="160"/>
      <c r="AU112" s="159"/>
      <c r="AV112" s="222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</row>
    <row r="113" spans="2:61" ht="13.5" customHeight="1" thickBot="1">
      <c r="B113" s="60"/>
      <c r="C113" s="155"/>
      <c r="E113" s="891"/>
      <c r="F113" s="12"/>
      <c r="G113" s="1582"/>
      <c r="H113" s="381" t="s">
        <v>88</v>
      </c>
      <c r="I113" s="702">
        <v>6.84</v>
      </c>
      <c r="J113" s="703">
        <v>5.47</v>
      </c>
      <c r="K113" s="788" t="s">
        <v>662</v>
      </c>
      <c r="L113" s="36"/>
      <c r="M113" s="45"/>
      <c r="N113" s="1746"/>
      <c r="AA113" s="164"/>
      <c r="AB113" s="1114"/>
      <c r="AC113" s="182"/>
      <c r="AD113" s="1176"/>
      <c r="AE113" s="209"/>
      <c r="AF113" s="1115"/>
      <c r="AG113" s="213"/>
      <c r="AH113" s="160"/>
      <c r="AI113" s="160"/>
      <c r="AJ113" s="150"/>
      <c r="AK113" s="297"/>
      <c r="AL113" s="300"/>
      <c r="AM113" s="160"/>
      <c r="AN113" s="160"/>
      <c r="AO113" s="160"/>
      <c r="AP113" s="160"/>
      <c r="AQ113" s="160"/>
      <c r="AR113" s="160"/>
      <c r="AS113" s="160"/>
      <c r="AT113" s="160"/>
      <c r="AU113" s="171"/>
      <c r="AV113" s="252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</row>
    <row r="114" spans="2:61" ht="16.2" thickBot="1">
      <c r="B114" s="60"/>
      <c r="C114" s="155"/>
      <c r="E114" s="587"/>
      <c r="F114" s="12"/>
      <c r="G114" s="1582"/>
      <c r="H114" s="1564" t="s">
        <v>365</v>
      </c>
      <c r="I114" s="872">
        <v>2E-3</v>
      </c>
      <c r="J114" s="873">
        <v>2E-3</v>
      </c>
      <c r="K114" s="436" t="s">
        <v>134</v>
      </c>
      <c r="L114" s="99" t="s">
        <v>135</v>
      </c>
      <c r="M114" s="244" t="s">
        <v>136</v>
      </c>
      <c r="N114" s="1746"/>
      <c r="Q114" s="384"/>
      <c r="AA114" s="164"/>
      <c r="AB114" s="1114"/>
      <c r="AC114" s="209"/>
      <c r="AD114" s="1115"/>
      <c r="AE114" s="209"/>
      <c r="AF114" s="160"/>
      <c r="AG114" s="160"/>
      <c r="AH114" s="160"/>
      <c r="AI114" s="160"/>
      <c r="AJ114" s="150"/>
      <c r="AK114" s="297"/>
      <c r="AL114" s="30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</row>
    <row r="115" spans="2:61" ht="16.2" thickBot="1">
      <c r="B115" s="54"/>
      <c r="C115" s="326"/>
      <c r="D115" s="28"/>
      <c r="E115" s="54"/>
      <c r="F115" s="28"/>
      <c r="G115" s="73"/>
      <c r="H115" s="1579" t="s">
        <v>72</v>
      </c>
      <c r="I115" s="876">
        <v>0.05</v>
      </c>
      <c r="J115" s="877">
        <v>0.05</v>
      </c>
      <c r="K115" s="789" t="s">
        <v>663</v>
      </c>
      <c r="L115" s="1705">
        <v>149.048</v>
      </c>
      <c r="M115" s="791">
        <v>105</v>
      </c>
      <c r="N115" s="1746"/>
      <c r="O115" s="1575"/>
      <c r="AA115" s="276"/>
      <c r="AB115" s="1115"/>
      <c r="AC115" s="209"/>
      <c r="AD115" s="160"/>
      <c r="AE115" s="209"/>
      <c r="AF115" s="1115"/>
      <c r="AG115" s="160"/>
      <c r="AH115" s="160"/>
      <c r="AI115" s="160"/>
      <c r="AJ115" s="150"/>
      <c r="AK115" s="297"/>
      <c r="AL115" s="30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283"/>
      <c r="BE115" s="283"/>
      <c r="BF115" s="160"/>
      <c r="BG115" s="160"/>
      <c r="BH115" s="160"/>
      <c r="BI115" s="160"/>
    </row>
    <row r="116" spans="2:61" ht="15.6">
      <c r="C116" s="205"/>
      <c r="J116" s="384"/>
      <c r="N116" s="1746"/>
      <c r="AA116" s="150"/>
      <c r="AB116" s="1114"/>
      <c r="AC116" s="1615"/>
      <c r="AD116" s="1115"/>
      <c r="AE116" s="209"/>
      <c r="AF116" s="160"/>
      <c r="AG116" s="150"/>
      <c r="AH116" s="160"/>
      <c r="AI116" s="160"/>
      <c r="AJ116" s="164"/>
      <c r="AK116" s="297"/>
      <c r="AL116" s="300"/>
      <c r="AM116" s="160"/>
      <c r="AN116" s="160"/>
      <c r="AO116" s="160"/>
      <c r="AP116" s="160"/>
      <c r="AQ116" s="160"/>
      <c r="AR116" s="160"/>
      <c r="AS116" s="160"/>
      <c r="AT116" s="160"/>
      <c r="AU116" s="150"/>
      <c r="AV116" s="15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</row>
    <row r="117" spans="2:61" ht="16.2" thickBot="1">
      <c r="B117" s="128"/>
      <c r="C117" s="205"/>
      <c r="F117" s="228" t="s">
        <v>398</v>
      </c>
      <c r="I117" s="80">
        <v>0.35</v>
      </c>
      <c r="N117" s="1746"/>
      <c r="O117" s="384"/>
      <c r="Q117" s="373"/>
      <c r="AA117" s="150"/>
      <c r="AB117" s="1805"/>
      <c r="AC117" s="1618"/>
      <c r="AD117" s="160"/>
      <c r="AE117" s="150"/>
      <c r="AF117" s="1115"/>
      <c r="AG117" s="160"/>
      <c r="AH117" s="160"/>
      <c r="AI117" s="160"/>
      <c r="AJ117" s="164"/>
      <c r="AK117" s="297"/>
      <c r="AL117" s="30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209"/>
      <c r="AW117" s="157"/>
      <c r="AX117" s="160"/>
      <c r="AY117" s="160"/>
      <c r="AZ117" s="160"/>
      <c r="BA117" s="160"/>
      <c r="BB117" s="160"/>
      <c r="BC117" s="160"/>
      <c r="BD117" s="160"/>
      <c r="BE117" s="222"/>
      <c r="BF117" s="160"/>
      <c r="BG117" s="160"/>
      <c r="BH117" s="160"/>
      <c r="BI117" s="160"/>
    </row>
    <row r="118" spans="2:61" ht="16.2" thickBot="1">
      <c r="B118" s="826" t="s">
        <v>400</v>
      </c>
      <c r="C118" s="198"/>
      <c r="D118" s="498"/>
      <c r="E118" s="592" t="s">
        <v>296</v>
      </c>
      <c r="F118" s="36"/>
      <c r="G118" s="45"/>
      <c r="H118" s="578" t="s">
        <v>182</v>
      </c>
      <c r="I118" s="36"/>
      <c r="J118" s="45"/>
      <c r="K118" s="436" t="s">
        <v>696</v>
      </c>
      <c r="L118" s="104"/>
      <c r="M118" s="45"/>
      <c r="N118" s="1746"/>
      <c r="S118" s="228" t="s">
        <v>438</v>
      </c>
      <c r="AA118" s="1802"/>
      <c r="AB118" s="1115"/>
      <c r="AC118" s="160"/>
      <c r="AD118" s="1115"/>
      <c r="AE118" s="160"/>
      <c r="AF118" s="1115"/>
      <c r="AG118" s="160"/>
      <c r="AH118" s="160"/>
      <c r="AI118" s="160"/>
      <c r="AJ118" s="265"/>
      <c r="AK118" s="297"/>
      <c r="AL118" s="30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222"/>
      <c r="BF118" s="160"/>
      <c r="BG118" s="160"/>
      <c r="BH118" s="160"/>
      <c r="BI118" s="160"/>
    </row>
    <row r="119" spans="2:61" ht="16.2" thickBot="1">
      <c r="B119" s="435" t="s">
        <v>177</v>
      </c>
      <c r="C119" s="1637" t="s">
        <v>296</v>
      </c>
      <c r="D119" s="914">
        <v>250</v>
      </c>
      <c r="E119" s="436" t="s">
        <v>134</v>
      </c>
      <c r="F119" s="99" t="s">
        <v>135</v>
      </c>
      <c r="G119" s="244" t="s">
        <v>136</v>
      </c>
      <c r="H119" s="582" t="s">
        <v>134</v>
      </c>
      <c r="I119" s="108" t="s">
        <v>135</v>
      </c>
      <c r="J119" s="247" t="s">
        <v>136</v>
      </c>
      <c r="K119" s="436" t="s">
        <v>134</v>
      </c>
      <c r="L119" s="99" t="s">
        <v>135</v>
      </c>
      <c r="M119" s="217" t="s">
        <v>136</v>
      </c>
      <c r="N119" s="1746"/>
      <c r="O119" s="929" t="s">
        <v>439</v>
      </c>
      <c r="P119" s="930"/>
      <c r="Q119" s="930"/>
      <c r="R119" s="931"/>
      <c r="S119" s="36"/>
      <c r="T119" s="36"/>
      <c r="U119" s="36"/>
      <c r="V119" s="36"/>
      <c r="W119" s="36"/>
      <c r="X119" s="36"/>
      <c r="Y119" s="45"/>
      <c r="AA119" s="240"/>
      <c r="AB119" s="1115"/>
      <c r="AC119" s="160"/>
      <c r="AD119" s="1116"/>
      <c r="AE119" s="209"/>
      <c r="AF119" s="1115"/>
      <c r="AG119" s="160"/>
      <c r="AH119" s="160"/>
      <c r="AI119" s="210"/>
      <c r="AJ119" s="1624"/>
      <c r="AK119" s="297"/>
      <c r="AL119" s="30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256"/>
      <c r="BA119" s="160"/>
      <c r="BB119" s="160"/>
      <c r="BC119" s="160"/>
      <c r="BD119" s="160"/>
      <c r="BE119" s="222"/>
      <c r="BF119" s="160"/>
      <c r="BG119" s="160"/>
      <c r="BH119" s="160"/>
      <c r="BI119" s="160"/>
    </row>
    <row r="120" spans="2:61" ht="15" thickBot="1">
      <c r="B120" s="1857" t="s">
        <v>315</v>
      </c>
      <c r="C120" s="415" t="s">
        <v>694</v>
      </c>
      <c r="D120" s="887">
        <v>60</v>
      </c>
      <c r="E120" s="103" t="s">
        <v>92</v>
      </c>
      <c r="F120" s="226">
        <v>64.2</v>
      </c>
      <c r="G120" s="248">
        <v>50</v>
      </c>
      <c r="H120" s="1563" t="s">
        <v>101</v>
      </c>
      <c r="I120" s="558">
        <v>100.51</v>
      </c>
      <c r="J120" s="824">
        <v>86.9</v>
      </c>
      <c r="K120" s="101" t="s">
        <v>297</v>
      </c>
      <c r="L120" s="226">
        <v>70.8</v>
      </c>
      <c r="M120" s="248">
        <v>60</v>
      </c>
      <c r="N120" s="1746"/>
      <c r="O120" s="932" t="s">
        <v>134</v>
      </c>
      <c r="P120" s="969" t="s">
        <v>135</v>
      </c>
      <c r="Q120" s="970" t="s">
        <v>136</v>
      </c>
      <c r="R120" s="69"/>
      <c r="S120" s="935" t="s">
        <v>134</v>
      </c>
      <c r="T120" s="935" t="s">
        <v>135</v>
      </c>
      <c r="U120" s="936" t="s">
        <v>136</v>
      </c>
      <c r="V120" s="69"/>
      <c r="W120" s="935" t="s">
        <v>134</v>
      </c>
      <c r="X120" s="935" t="s">
        <v>135</v>
      </c>
      <c r="Y120" s="936" t="s">
        <v>136</v>
      </c>
      <c r="AA120" s="157"/>
      <c r="AB120" s="1115"/>
      <c r="AC120" s="209"/>
      <c r="AD120" s="160"/>
      <c r="AE120" s="209"/>
      <c r="AF120" s="1115"/>
      <c r="AG120" s="135"/>
      <c r="AH120" s="160"/>
      <c r="AI120" s="286"/>
      <c r="AJ120" s="265"/>
      <c r="AK120" s="160"/>
      <c r="AL120" s="30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286"/>
      <c r="BA120" s="287"/>
      <c r="BB120" s="283"/>
      <c r="BC120" s="160"/>
      <c r="BD120" s="160"/>
      <c r="BE120" s="222"/>
      <c r="BF120" s="160"/>
      <c r="BG120" s="160"/>
      <c r="BH120" s="160"/>
      <c r="BI120" s="160"/>
    </row>
    <row r="121" spans="2:61" ht="16.2" thickBot="1">
      <c r="B121" s="708"/>
      <c r="C121" s="1858" t="s">
        <v>695</v>
      </c>
      <c r="D121" s="1859"/>
      <c r="E121" s="346" t="s">
        <v>467</v>
      </c>
      <c r="F121" s="702">
        <v>8.0399999999999991</v>
      </c>
      <c r="G121" s="716">
        <v>6</v>
      </c>
      <c r="H121" s="1564" t="s">
        <v>124</v>
      </c>
      <c r="I121" s="919">
        <v>42.5</v>
      </c>
      <c r="J121" s="920">
        <v>42.5</v>
      </c>
      <c r="K121" s="362"/>
      <c r="L121" s="39"/>
      <c r="M121" s="396"/>
      <c r="N121" s="1746"/>
      <c r="O121" s="937" t="s">
        <v>421</v>
      </c>
      <c r="P121" s="971">
        <f>D125</f>
        <v>50</v>
      </c>
      <c r="Q121" s="1121">
        <f>D125</f>
        <v>50</v>
      </c>
      <c r="R121" s="8"/>
      <c r="S121" s="1016" t="s">
        <v>341</v>
      </c>
      <c r="T121" s="1022">
        <f>U121/1000/0.04</f>
        <v>0.40499999999999997</v>
      </c>
      <c r="U121" s="974">
        <f>G125</f>
        <v>16.2</v>
      </c>
      <c r="V121" s="8"/>
      <c r="W121" s="988" t="s">
        <v>422</v>
      </c>
      <c r="X121" s="138"/>
      <c r="Y121" s="142"/>
      <c r="AA121" s="157"/>
      <c r="AB121" s="1115"/>
      <c r="AC121" s="209"/>
      <c r="AD121" s="160"/>
      <c r="AE121" s="209"/>
      <c r="AF121" s="1115"/>
      <c r="AG121" s="157"/>
      <c r="AH121" s="160"/>
      <c r="AI121" s="150"/>
      <c r="AJ121" s="1624"/>
      <c r="AK121" s="297"/>
      <c r="AL121" s="30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57"/>
      <c r="BA121" s="372"/>
      <c r="BB121" s="222"/>
      <c r="BC121" s="160"/>
      <c r="BD121" s="160"/>
      <c r="BE121" s="222"/>
      <c r="BF121" s="160"/>
      <c r="BG121" s="160"/>
      <c r="BH121" s="160"/>
      <c r="BI121" s="160"/>
    </row>
    <row r="122" spans="2:61" ht="16.2" thickBot="1">
      <c r="B122" s="572" t="s">
        <v>21</v>
      </c>
      <c r="C122" s="513" t="s">
        <v>123</v>
      </c>
      <c r="D122" s="474" t="s">
        <v>623</v>
      </c>
      <c r="E122" s="346" t="s">
        <v>117</v>
      </c>
      <c r="F122" s="702">
        <v>10</v>
      </c>
      <c r="G122" s="716">
        <v>8</v>
      </c>
      <c r="H122" s="1564" t="s">
        <v>105</v>
      </c>
      <c r="I122" s="865">
        <v>9</v>
      </c>
      <c r="J122" s="866">
        <v>9</v>
      </c>
      <c r="K122" s="797" t="s">
        <v>374</v>
      </c>
      <c r="L122" s="36"/>
      <c r="M122" s="45"/>
      <c r="N122" s="1746"/>
      <c r="O122" s="942" t="s">
        <v>423</v>
      </c>
      <c r="P122" s="973">
        <f>D124</f>
        <v>70</v>
      </c>
      <c r="Q122" s="1130">
        <f>D124</f>
        <v>70</v>
      </c>
      <c r="R122" s="8"/>
      <c r="S122" s="751" t="s">
        <v>69</v>
      </c>
      <c r="T122" s="973">
        <f>F127+L126</f>
        <v>16.2</v>
      </c>
      <c r="U122" s="974">
        <f>G127+M126</f>
        <v>16.2</v>
      </c>
      <c r="V122" s="8"/>
      <c r="W122" s="945" t="s">
        <v>121</v>
      </c>
      <c r="X122" s="973">
        <f>F124+I125</f>
        <v>12</v>
      </c>
      <c r="Y122" s="1132">
        <f>G124+J125</f>
        <v>12</v>
      </c>
      <c r="AA122" s="164"/>
      <c r="AB122" s="1172"/>
      <c r="AC122" s="209"/>
      <c r="AD122" s="1115"/>
      <c r="AE122" s="209"/>
      <c r="AF122" s="160"/>
      <c r="AG122" s="157"/>
      <c r="AH122" s="160"/>
      <c r="AI122" s="150"/>
      <c r="AJ122" s="265"/>
      <c r="AK122" s="297"/>
      <c r="AL122" s="30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57"/>
      <c r="BA122" s="159"/>
      <c r="BB122" s="222"/>
      <c r="BC122" s="160"/>
      <c r="BD122" s="160"/>
      <c r="BE122" s="160"/>
      <c r="BF122" s="160"/>
      <c r="BG122" s="160"/>
      <c r="BH122" s="160"/>
      <c r="BI122" s="160"/>
    </row>
    <row r="123" spans="2:61" ht="16.2" thickBot="1">
      <c r="B123" s="572" t="s">
        <v>373</v>
      </c>
      <c r="C123" s="513" t="s">
        <v>374</v>
      </c>
      <c r="D123" s="915">
        <v>200</v>
      </c>
      <c r="E123" s="346" t="s">
        <v>370</v>
      </c>
      <c r="F123" s="702">
        <v>9.6</v>
      </c>
      <c r="G123" s="716">
        <v>8</v>
      </c>
      <c r="H123" s="381" t="s">
        <v>370</v>
      </c>
      <c r="I123" s="865">
        <v>7.5</v>
      </c>
      <c r="J123" s="866">
        <v>6.25</v>
      </c>
      <c r="K123" s="436" t="s">
        <v>134</v>
      </c>
      <c r="L123" s="99" t="s">
        <v>135</v>
      </c>
      <c r="M123" s="244" t="s">
        <v>136</v>
      </c>
      <c r="N123" s="1746"/>
      <c r="O123" s="942" t="s">
        <v>124</v>
      </c>
      <c r="P123" s="975">
        <f>I121</f>
        <v>42.5</v>
      </c>
      <c r="Q123" s="1141">
        <f>J121</f>
        <v>42.5</v>
      </c>
      <c r="R123" s="8"/>
      <c r="S123" s="713" t="s">
        <v>440</v>
      </c>
      <c r="T123" s="1145">
        <f>L131</f>
        <v>22</v>
      </c>
      <c r="U123" s="974">
        <f>M131</f>
        <v>22</v>
      </c>
      <c r="V123" s="8"/>
      <c r="W123" s="949" t="s">
        <v>102</v>
      </c>
      <c r="X123" s="973">
        <f>F123+I123</f>
        <v>17.100000000000001</v>
      </c>
      <c r="Y123" s="1142">
        <f>G123+J123</f>
        <v>14.25</v>
      </c>
      <c r="AA123" s="164"/>
      <c r="AB123" s="1612"/>
      <c r="AC123" s="1610"/>
      <c r="AD123" s="160"/>
      <c r="AE123" s="209"/>
      <c r="AF123" s="160"/>
      <c r="AG123" s="157"/>
      <c r="AH123" s="160"/>
      <c r="AI123" s="150"/>
      <c r="AJ123" s="160"/>
      <c r="AK123" s="297"/>
      <c r="AL123" s="30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57"/>
      <c r="BA123" s="159"/>
      <c r="BB123" s="222"/>
      <c r="BC123" s="160"/>
      <c r="BD123" s="160"/>
      <c r="BE123" s="160"/>
      <c r="BF123" s="157"/>
      <c r="BG123" s="160"/>
      <c r="BH123" s="160"/>
      <c r="BI123" s="160"/>
    </row>
    <row r="124" spans="2:61">
      <c r="B124" s="145" t="s">
        <v>10</v>
      </c>
      <c r="C124" s="147" t="s">
        <v>11</v>
      </c>
      <c r="D124" s="135">
        <v>70</v>
      </c>
      <c r="E124" s="346" t="s">
        <v>121</v>
      </c>
      <c r="F124" s="702">
        <v>2</v>
      </c>
      <c r="G124" s="716">
        <v>2</v>
      </c>
      <c r="H124" s="1564" t="s">
        <v>88</v>
      </c>
      <c r="I124" s="865">
        <v>12.5</v>
      </c>
      <c r="J124" s="866">
        <v>10</v>
      </c>
      <c r="K124" s="103" t="s">
        <v>111</v>
      </c>
      <c r="L124" s="220">
        <v>1</v>
      </c>
      <c r="M124" s="358">
        <v>1</v>
      </c>
      <c r="N124" s="1746"/>
      <c r="O124" s="942" t="s">
        <v>63</v>
      </c>
      <c r="P124" s="975">
        <f>F121</f>
        <v>8.0399999999999991</v>
      </c>
      <c r="Q124" s="1121">
        <f>G121</f>
        <v>6</v>
      </c>
      <c r="R124" s="8"/>
      <c r="S124" s="751" t="s">
        <v>71</v>
      </c>
      <c r="T124" s="973">
        <f>L124</f>
        <v>1</v>
      </c>
      <c r="U124" s="974">
        <f>M124</f>
        <v>1</v>
      </c>
      <c r="V124" s="8"/>
      <c r="W124" s="949" t="s">
        <v>88</v>
      </c>
      <c r="X124" s="973">
        <f>F122+I124</f>
        <v>22.5</v>
      </c>
      <c r="Y124" s="1132">
        <f>G122+J124</f>
        <v>18</v>
      </c>
      <c r="AA124" s="157"/>
      <c r="AB124" s="160"/>
      <c r="AC124" s="209"/>
      <c r="AD124" s="1115"/>
      <c r="AE124" s="209"/>
      <c r="AF124" s="160"/>
      <c r="AG124" s="150"/>
      <c r="AH124" s="160"/>
      <c r="AI124" s="150"/>
      <c r="AJ124" s="160"/>
      <c r="AK124" s="160"/>
      <c r="AL124" s="300"/>
      <c r="AM124" s="160"/>
      <c r="AN124" s="160"/>
      <c r="AO124" s="160"/>
      <c r="AP124" s="160"/>
      <c r="AQ124" s="160"/>
      <c r="AR124" s="146"/>
      <c r="AS124" s="160"/>
      <c r="AT124" s="160"/>
      <c r="AU124" s="160"/>
      <c r="AV124" s="160"/>
      <c r="AW124" s="160"/>
      <c r="AX124" s="160"/>
      <c r="AY124" s="160"/>
      <c r="AZ124" s="164"/>
      <c r="BA124" s="165"/>
      <c r="BB124" s="284"/>
      <c r="BC124" s="160"/>
      <c r="BD124" s="160"/>
      <c r="BE124" s="160"/>
      <c r="BF124" s="150"/>
      <c r="BG124" s="160"/>
      <c r="BH124" s="160"/>
      <c r="BI124" s="160"/>
    </row>
    <row r="125" spans="2:61" ht="15.6">
      <c r="B125" s="449" t="s">
        <v>10</v>
      </c>
      <c r="C125" s="513" t="s">
        <v>412</v>
      </c>
      <c r="D125" s="916">
        <v>50</v>
      </c>
      <c r="E125" s="346" t="s">
        <v>402</v>
      </c>
      <c r="F125" s="690" t="s">
        <v>408</v>
      </c>
      <c r="G125" s="689">
        <v>16.2</v>
      </c>
      <c r="H125" s="381" t="s">
        <v>121</v>
      </c>
      <c r="I125" s="865">
        <v>10</v>
      </c>
      <c r="J125" s="866">
        <v>10</v>
      </c>
      <c r="K125" s="346" t="s">
        <v>97</v>
      </c>
      <c r="L125" s="702">
        <v>66</v>
      </c>
      <c r="M125" s="716">
        <v>66</v>
      </c>
      <c r="N125" s="1808"/>
      <c r="O125" s="937" t="s">
        <v>243</v>
      </c>
      <c r="P125" s="975">
        <f>X127</f>
        <v>186.60000000000002</v>
      </c>
      <c r="Q125" s="1136">
        <f>Y127</f>
        <v>154.25</v>
      </c>
      <c r="R125" s="8"/>
      <c r="S125" s="751" t="s">
        <v>72</v>
      </c>
      <c r="T125" s="973">
        <f>F129+I126</f>
        <v>1.7600000000000002</v>
      </c>
      <c r="U125" s="974">
        <f>G129+J126</f>
        <v>1.7600000000000002</v>
      </c>
      <c r="V125" s="8"/>
      <c r="W125" s="949" t="s">
        <v>92</v>
      </c>
      <c r="X125" s="973">
        <f>F120</f>
        <v>64.2</v>
      </c>
      <c r="Y125" s="1162">
        <f>G120</f>
        <v>50</v>
      </c>
      <c r="AA125" s="164"/>
      <c r="AB125" s="1172"/>
      <c r="AC125" s="150"/>
      <c r="AD125" s="160"/>
      <c r="AE125" s="209"/>
      <c r="AF125" s="160"/>
      <c r="AG125" s="150"/>
      <c r="AH125" s="160"/>
      <c r="AI125" s="160"/>
      <c r="AJ125" s="160"/>
      <c r="AK125" s="297"/>
      <c r="AL125" s="30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366"/>
      <c r="BA125" s="160"/>
      <c r="BB125" s="160"/>
      <c r="BC125" s="160"/>
      <c r="BD125" s="157"/>
      <c r="BE125" s="160"/>
      <c r="BF125" s="150"/>
      <c r="BG125" s="160"/>
      <c r="BH125" s="160"/>
      <c r="BI125" s="160"/>
    </row>
    <row r="126" spans="2:61" ht="15.6">
      <c r="B126" s="699" t="s">
        <v>10</v>
      </c>
      <c r="C126" s="513" t="s">
        <v>367</v>
      </c>
      <c r="D126" s="474">
        <v>22</v>
      </c>
      <c r="E126" s="341" t="s">
        <v>112</v>
      </c>
      <c r="F126" s="673">
        <v>4.8</v>
      </c>
      <c r="G126" s="682">
        <v>4.8</v>
      </c>
      <c r="H126" s="1564" t="s">
        <v>99</v>
      </c>
      <c r="I126" s="865">
        <v>0.66</v>
      </c>
      <c r="J126" s="866">
        <v>0.66</v>
      </c>
      <c r="K126" s="346" t="s">
        <v>69</v>
      </c>
      <c r="L126" s="702">
        <v>15</v>
      </c>
      <c r="M126" s="716">
        <v>15</v>
      </c>
      <c r="N126" s="1746"/>
      <c r="O126" s="993" t="s">
        <v>101</v>
      </c>
      <c r="P126" s="973">
        <f>I120+F132</f>
        <v>107.578</v>
      </c>
      <c r="Q126" s="1121">
        <f>J120+G132</f>
        <v>92.9</v>
      </c>
      <c r="R126" s="8"/>
      <c r="S126" s="951" t="s">
        <v>201</v>
      </c>
      <c r="T126" s="1011">
        <f>T127+T128+T129</f>
        <v>1.51</v>
      </c>
      <c r="U126" s="1193">
        <f>G130+J128</f>
        <v>1.51</v>
      </c>
      <c r="V126" s="8"/>
      <c r="W126" s="949" t="s">
        <v>441</v>
      </c>
      <c r="X126" s="973">
        <f>L120</f>
        <v>70.8</v>
      </c>
      <c r="Y126" s="1151">
        <f>M120</f>
        <v>60</v>
      </c>
      <c r="AA126" s="164"/>
      <c r="AB126" s="1173"/>
      <c r="AC126" s="209"/>
      <c r="AD126" s="160"/>
      <c r="AE126" s="209"/>
      <c r="AF126" s="160"/>
      <c r="AG126" s="150"/>
      <c r="AH126" s="160"/>
      <c r="AI126" s="160"/>
      <c r="AJ126" s="160"/>
      <c r="AK126" s="1806"/>
      <c r="AL126" s="30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286"/>
      <c r="BA126" s="287"/>
      <c r="BB126" s="283"/>
      <c r="BC126" s="160"/>
      <c r="BD126" s="160"/>
      <c r="BE126" s="160"/>
      <c r="BF126" s="150"/>
      <c r="BG126" s="160"/>
      <c r="BH126" s="160"/>
      <c r="BI126" s="160"/>
    </row>
    <row r="127" spans="2:61">
      <c r="B127" s="152"/>
      <c r="C127" s="155"/>
      <c r="D127" s="160"/>
      <c r="E127" s="340" t="s">
        <v>69</v>
      </c>
      <c r="F127" s="673">
        <v>1.2</v>
      </c>
      <c r="G127" s="674">
        <v>1.2</v>
      </c>
      <c r="H127" s="381" t="s">
        <v>97</v>
      </c>
      <c r="I127" s="702">
        <v>100</v>
      </c>
      <c r="J127" s="716">
        <v>100</v>
      </c>
      <c r="K127" s="767" t="s">
        <v>96</v>
      </c>
      <c r="L127" s="702">
        <v>158.25</v>
      </c>
      <c r="M127" s="716">
        <v>150</v>
      </c>
      <c r="N127" s="1746"/>
      <c r="O127" s="942" t="s">
        <v>79</v>
      </c>
      <c r="P127" s="975">
        <f>L127</f>
        <v>158.25</v>
      </c>
      <c r="Q127" s="1121">
        <f>M127</f>
        <v>150</v>
      </c>
      <c r="R127" s="8"/>
      <c r="S127" s="952" t="s">
        <v>365</v>
      </c>
      <c r="T127" s="954">
        <f>F130</f>
        <v>0.01</v>
      </c>
      <c r="U127" s="954">
        <f>G130</f>
        <v>0.01</v>
      </c>
      <c r="V127" s="8"/>
      <c r="W127" s="957" t="s">
        <v>242</v>
      </c>
      <c r="X127" s="977">
        <f>SUM(X122:X126)</f>
        <v>186.60000000000002</v>
      </c>
      <c r="Y127" s="1013">
        <f>SUM(Y122:Y126)</f>
        <v>154.25</v>
      </c>
      <c r="AA127" s="164"/>
      <c r="AB127" s="1173"/>
      <c r="AC127" s="209"/>
      <c r="AD127" s="1115"/>
      <c r="AE127" s="209"/>
      <c r="AF127" s="160"/>
      <c r="AG127" s="150"/>
      <c r="AH127" s="160"/>
      <c r="AI127" s="160"/>
      <c r="AJ127" s="160"/>
      <c r="AK127" s="160"/>
      <c r="AL127" s="30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57"/>
      <c r="BA127" s="159"/>
      <c r="BB127" s="222"/>
      <c r="BC127" s="160"/>
      <c r="BD127" s="160"/>
      <c r="BE127" s="160"/>
      <c r="BF127" s="160"/>
      <c r="BG127" s="160"/>
      <c r="BH127" s="160"/>
      <c r="BI127" s="160"/>
    </row>
    <row r="128" spans="2:61" ht="15" thickBot="1">
      <c r="B128" s="152"/>
      <c r="C128" s="155"/>
      <c r="D128" s="160"/>
      <c r="E128" s="341" t="s">
        <v>98</v>
      </c>
      <c r="F128" s="676">
        <v>5</v>
      </c>
      <c r="G128" s="677">
        <v>5</v>
      </c>
      <c r="H128" s="807" t="s">
        <v>350</v>
      </c>
      <c r="I128" s="702">
        <v>1.5</v>
      </c>
      <c r="J128" s="716">
        <v>1.5</v>
      </c>
      <c r="K128" s="60"/>
      <c r="L128" s="8"/>
      <c r="M128" s="71"/>
      <c r="N128" s="1746"/>
      <c r="O128" s="942" t="s">
        <v>87</v>
      </c>
      <c r="P128" s="973">
        <f>F126</f>
        <v>4.8</v>
      </c>
      <c r="Q128" s="1075">
        <f>G126</f>
        <v>4.8</v>
      </c>
      <c r="R128" s="1008"/>
      <c r="S128" s="1017" t="s">
        <v>350</v>
      </c>
      <c r="T128" s="954">
        <f>I128</f>
        <v>1.5</v>
      </c>
      <c r="U128" s="954">
        <f>J128</f>
        <v>1.5</v>
      </c>
      <c r="V128" s="8"/>
      <c r="W128" s="8"/>
      <c r="X128" s="8"/>
      <c r="Y128" s="71"/>
      <c r="AA128" s="164"/>
      <c r="AB128" s="160"/>
      <c r="AC128" s="171"/>
      <c r="AD128" s="1115"/>
      <c r="AE128" s="209"/>
      <c r="AF128" s="160"/>
      <c r="AG128" s="150"/>
      <c r="AH128" s="160"/>
      <c r="AI128" s="160"/>
      <c r="AJ128" s="160"/>
      <c r="AK128" s="160"/>
      <c r="AL128" s="30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57"/>
      <c r="BA128" s="159"/>
      <c r="BB128" s="222"/>
      <c r="BC128" s="160"/>
      <c r="BD128" s="160"/>
      <c r="BE128" s="160"/>
      <c r="BF128" s="160"/>
      <c r="BG128" s="160"/>
      <c r="BH128" s="160"/>
      <c r="BI128" s="160"/>
    </row>
    <row r="129" spans="2:61" ht="15" thickBot="1">
      <c r="B129" s="152"/>
      <c r="C129" s="155"/>
      <c r="D129" s="160"/>
      <c r="E129" s="344" t="s">
        <v>99</v>
      </c>
      <c r="F129" s="1565">
        <v>1.1000000000000001</v>
      </c>
      <c r="G129" s="1566">
        <v>1.1000000000000001</v>
      </c>
      <c r="H129" s="484"/>
      <c r="I129" s="484"/>
      <c r="J129" s="668"/>
      <c r="K129" s="600" t="s">
        <v>375</v>
      </c>
      <c r="L129" s="36"/>
      <c r="M129" s="45"/>
      <c r="N129" s="1746"/>
      <c r="O129" s="942" t="s">
        <v>98</v>
      </c>
      <c r="P129" s="973">
        <f>F128</f>
        <v>5</v>
      </c>
      <c r="Q129" s="1075">
        <f>G128</f>
        <v>5</v>
      </c>
      <c r="R129" s="1008"/>
      <c r="S129" s="778" t="s">
        <v>426</v>
      </c>
      <c r="T129" s="954"/>
      <c r="U129" s="954"/>
      <c r="V129" s="8"/>
      <c r="W129" s="713" t="s">
        <v>97</v>
      </c>
      <c r="X129" s="1007">
        <f>F131+I127+L125</f>
        <v>366</v>
      </c>
      <c r="Y129" s="811">
        <f>F131+J127+M125</f>
        <v>366</v>
      </c>
      <c r="AA129" s="164"/>
      <c r="AB129" s="160"/>
      <c r="AC129" s="150"/>
      <c r="AD129" s="1115"/>
      <c r="AE129" s="209"/>
      <c r="AF129" s="1115"/>
      <c r="AG129" s="150"/>
      <c r="AH129" s="160"/>
      <c r="AI129" s="160"/>
      <c r="AJ129" s="160"/>
      <c r="AK129" s="160"/>
      <c r="AL129" s="30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57"/>
      <c r="BA129" s="159"/>
      <c r="BB129" s="253"/>
      <c r="BC129" s="160"/>
      <c r="BD129" s="160"/>
      <c r="BE129" s="160"/>
      <c r="BF129" s="160"/>
      <c r="BG129" s="160"/>
      <c r="BH129" s="160"/>
      <c r="BI129" s="160"/>
    </row>
    <row r="130" spans="2:61" ht="15" thickBot="1">
      <c r="B130" s="152"/>
      <c r="C130" s="155"/>
      <c r="D130" s="160"/>
      <c r="E130" s="341" t="s">
        <v>365</v>
      </c>
      <c r="F130" s="695">
        <v>0.01</v>
      </c>
      <c r="G130" s="696">
        <v>0.01</v>
      </c>
      <c r="H130" s="8"/>
      <c r="I130" s="8"/>
      <c r="J130" s="71"/>
      <c r="K130" s="537" t="s">
        <v>134</v>
      </c>
      <c r="L130" s="105" t="s">
        <v>135</v>
      </c>
      <c r="M130" s="879" t="s">
        <v>136</v>
      </c>
      <c r="N130" s="1746"/>
      <c r="O130" s="959" t="s">
        <v>105</v>
      </c>
      <c r="P130" s="997">
        <f>I122</f>
        <v>9</v>
      </c>
      <c r="Q130" s="1052">
        <f>J122</f>
        <v>9</v>
      </c>
      <c r="R130" s="28"/>
      <c r="S130" s="28"/>
      <c r="T130" s="28"/>
      <c r="U130" s="28"/>
      <c r="V130" s="28"/>
      <c r="W130" s="28"/>
      <c r="X130" s="28"/>
      <c r="Y130" s="73"/>
      <c r="AA130" s="164"/>
      <c r="AB130" s="160"/>
      <c r="AC130" s="186"/>
      <c r="AD130" s="160"/>
      <c r="AE130" s="209"/>
      <c r="AF130" s="1115"/>
      <c r="AG130" s="150"/>
      <c r="AH130" s="160"/>
      <c r="AI130" s="150"/>
      <c r="AJ130" s="160"/>
      <c r="AK130" s="160"/>
      <c r="AL130" s="300"/>
      <c r="AM130" s="160"/>
      <c r="AN130" s="160"/>
      <c r="AO130" s="160"/>
      <c r="AP130" s="213"/>
      <c r="AQ130" s="160"/>
      <c r="AR130" s="160"/>
      <c r="AS130" s="146"/>
      <c r="AT130" s="160"/>
      <c r="AU130" s="160"/>
      <c r="AV130" s="160"/>
      <c r="AW130" s="160"/>
      <c r="AX130" s="160"/>
      <c r="AY130" s="160"/>
      <c r="AZ130" s="157"/>
      <c r="BA130" s="159"/>
      <c r="BB130" s="222"/>
      <c r="BC130" s="160"/>
      <c r="BD130" s="160"/>
      <c r="BE130" s="256"/>
      <c r="BF130" s="157"/>
      <c r="BG130" s="160"/>
      <c r="BH130" s="160"/>
      <c r="BI130" s="160"/>
    </row>
    <row r="131" spans="2:61">
      <c r="B131" s="152"/>
      <c r="C131" s="155"/>
      <c r="D131" s="160"/>
      <c r="E131" s="418" t="s">
        <v>97</v>
      </c>
      <c r="F131" s="406">
        <v>200</v>
      </c>
      <c r="G131" s="407"/>
      <c r="H131" s="8"/>
      <c r="I131" s="8"/>
      <c r="J131" s="8"/>
      <c r="K131" s="103" t="s">
        <v>376</v>
      </c>
      <c r="L131" s="226">
        <v>22</v>
      </c>
      <c r="M131" s="248">
        <v>22</v>
      </c>
      <c r="N131" s="1746"/>
      <c r="AA131" s="164"/>
      <c r="AB131" s="160"/>
      <c r="AC131" s="209"/>
      <c r="AD131" s="1115"/>
      <c r="AE131" s="209"/>
      <c r="AF131" s="1115"/>
      <c r="AG131" s="150"/>
      <c r="AH131" s="291"/>
      <c r="AI131" s="150"/>
      <c r="AJ131" s="160"/>
      <c r="AK131" s="160"/>
      <c r="AL131" s="160"/>
      <c r="AM131" s="160"/>
      <c r="AN131" s="160"/>
      <c r="AO131" s="256"/>
      <c r="AP131" s="160"/>
      <c r="AQ131" s="160"/>
      <c r="AR131" s="212"/>
      <c r="AS131" s="159"/>
      <c r="AT131" s="160"/>
      <c r="AU131" s="213"/>
      <c r="AV131" s="160"/>
      <c r="AW131" s="150"/>
      <c r="AX131" s="146"/>
      <c r="AY131" s="160"/>
      <c r="AZ131" s="160"/>
      <c r="BA131" s="160"/>
      <c r="BB131" s="160"/>
      <c r="BC131" s="160"/>
      <c r="BD131" s="160"/>
      <c r="BE131" s="157"/>
      <c r="BF131" s="1807"/>
      <c r="BG131" s="160"/>
      <c r="BH131" s="160"/>
      <c r="BI131" s="160"/>
    </row>
    <row r="132" spans="2:61" ht="15" thickBot="1">
      <c r="B132" s="153"/>
      <c r="C132" s="326"/>
      <c r="D132" s="158"/>
      <c r="E132" s="348" t="s">
        <v>101</v>
      </c>
      <c r="F132" s="356">
        <v>7.0679999999999996</v>
      </c>
      <c r="G132" s="352">
        <v>6</v>
      </c>
      <c r="H132" s="28"/>
      <c r="I132" s="28"/>
      <c r="J132" s="28"/>
      <c r="K132" s="54"/>
      <c r="L132" s="28"/>
      <c r="M132" s="73"/>
      <c r="N132" s="1746"/>
      <c r="AA132" s="164"/>
      <c r="AB132" s="1114"/>
      <c r="AC132" s="182"/>
      <c r="AD132" s="1115"/>
      <c r="AE132" s="209"/>
      <c r="AF132" s="160"/>
      <c r="AG132" s="213"/>
      <c r="AH132" s="160"/>
      <c r="AI132" s="150"/>
      <c r="AJ132" s="150"/>
      <c r="AK132" s="277"/>
      <c r="AL132" s="278"/>
      <c r="AM132" s="150"/>
      <c r="AN132" s="146"/>
      <c r="AO132" s="150"/>
      <c r="AP132" s="160"/>
      <c r="AQ132" s="160"/>
      <c r="AR132" s="160"/>
      <c r="AS132" s="193"/>
      <c r="AT132" s="146"/>
      <c r="AU132" s="150"/>
      <c r="AV132" s="160"/>
      <c r="AW132" s="157"/>
      <c r="AX132" s="157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</row>
    <row r="133" spans="2:61">
      <c r="C133" s="205"/>
      <c r="N133" s="1746"/>
      <c r="AA133" s="164"/>
      <c r="AB133" s="1114"/>
      <c r="AC133" s="209"/>
      <c r="AD133" s="1115"/>
      <c r="AE133" s="209"/>
      <c r="AF133" s="1115"/>
      <c r="AG133" s="160"/>
      <c r="AH133" s="160"/>
      <c r="AI133" s="150"/>
      <c r="AJ133" s="150"/>
      <c r="AK133" s="146"/>
      <c r="AL133" s="262"/>
      <c r="AM133" s="150"/>
      <c r="AN133" s="146"/>
      <c r="AO133" s="150"/>
      <c r="AP133" s="160"/>
      <c r="AQ133" s="160"/>
      <c r="AR133" s="157"/>
      <c r="AS133" s="159"/>
      <c r="AT133" s="146"/>
      <c r="AU133" s="150"/>
      <c r="AV133" s="146"/>
      <c r="AW133" s="150"/>
      <c r="AX133" s="146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</row>
    <row r="134" spans="2:61">
      <c r="B134" s="307"/>
      <c r="C134" s="307"/>
      <c r="D134" s="202" t="s">
        <v>210</v>
      </c>
      <c r="E134" s="128"/>
      <c r="F134" s="202"/>
      <c r="G134" s="202"/>
      <c r="H134" s="202"/>
      <c r="I134" s="202"/>
      <c r="J134" s="9"/>
      <c r="K134" s="9"/>
      <c r="L134" s="9"/>
      <c r="N134" s="1746"/>
      <c r="AA134" s="276"/>
      <c r="AB134" s="1115"/>
      <c r="AC134" s="209"/>
      <c r="AD134" s="160"/>
      <c r="AE134" s="209"/>
      <c r="AF134" s="160"/>
      <c r="AG134" s="160"/>
      <c r="AH134" s="160"/>
      <c r="AI134" s="150"/>
      <c r="AJ134" s="150"/>
      <c r="AK134" s="159"/>
      <c r="AL134" s="222"/>
      <c r="AM134" s="150"/>
      <c r="AN134" s="146"/>
      <c r="AO134" s="150"/>
      <c r="AP134" s="146"/>
      <c r="AQ134" s="150"/>
      <c r="AR134" s="146"/>
      <c r="AS134" s="150"/>
      <c r="AT134" s="146"/>
      <c r="AU134" s="150"/>
      <c r="AV134" s="146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</row>
    <row r="135" spans="2:61" ht="15.6">
      <c r="B135" s="128"/>
      <c r="C135" s="1660" t="s">
        <v>396</v>
      </c>
      <c r="D135" s="128"/>
      <c r="E135" s="128"/>
      <c r="F135" s="128"/>
      <c r="G135" s="203"/>
      <c r="H135" s="203"/>
      <c r="I135" s="203"/>
      <c r="K135" s="136"/>
      <c r="L135" s="2"/>
      <c r="N135" s="1746"/>
      <c r="AA135" s="150"/>
      <c r="AB135" s="1114"/>
      <c r="AC135" s="1615"/>
      <c r="AD135" s="1115"/>
      <c r="AE135" s="150"/>
      <c r="AF135" s="1115"/>
      <c r="AG135" s="150"/>
      <c r="AH135" s="160"/>
      <c r="AI135" s="160"/>
      <c r="AJ135" s="150"/>
      <c r="AK135" s="146"/>
      <c r="AL135" s="262"/>
      <c r="AM135" s="150"/>
      <c r="AN135" s="146"/>
      <c r="AO135" s="157"/>
      <c r="AP135" s="159"/>
      <c r="AQ135" s="150"/>
      <c r="AR135" s="146"/>
      <c r="AS135" s="185"/>
      <c r="AT135" s="150"/>
      <c r="AU135" s="178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</row>
    <row r="136" spans="2:61">
      <c r="B136" s="489" t="s">
        <v>202</v>
      </c>
      <c r="C136" s="128"/>
      <c r="D136" s="128"/>
      <c r="E136" s="128"/>
      <c r="F136" s="490"/>
      <c r="G136" s="490"/>
      <c r="H136" s="491"/>
      <c r="I136" s="128"/>
      <c r="N136" s="1746"/>
      <c r="AA136" s="150"/>
      <c r="AB136" s="1176"/>
      <c r="AC136" s="1618"/>
      <c r="AD136" s="1115"/>
      <c r="AE136" s="160"/>
      <c r="AF136" s="1115"/>
      <c r="AG136" s="160"/>
      <c r="AH136" s="160"/>
      <c r="AI136" s="160"/>
      <c r="AJ136" s="146"/>
      <c r="AK136" s="157"/>
      <c r="AL136" s="159"/>
      <c r="AM136" s="157"/>
      <c r="AN136" s="159"/>
      <c r="AO136" s="150"/>
      <c r="AP136" s="146"/>
      <c r="AQ136" s="150"/>
      <c r="AR136" s="179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286"/>
      <c r="BC136" s="287"/>
      <c r="BD136" s="160"/>
      <c r="BE136" s="160"/>
      <c r="BF136" s="160"/>
      <c r="BG136" s="160"/>
      <c r="BH136" s="160"/>
      <c r="BI136" s="160"/>
    </row>
    <row r="137" spans="2:61">
      <c r="B137" s="128"/>
      <c r="C137" s="205"/>
      <c r="D137" s="128"/>
      <c r="E137" s="128"/>
      <c r="F137" s="128"/>
      <c r="G137" s="128"/>
      <c r="H137" s="128"/>
      <c r="I137" s="128"/>
      <c r="N137" s="1746"/>
      <c r="AA137" s="160"/>
      <c r="AB137" s="1115"/>
      <c r="AC137" s="160"/>
      <c r="AD137" s="1115"/>
      <c r="AE137" s="160"/>
      <c r="AF137" s="1115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57"/>
      <c r="AR137" s="159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</row>
    <row r="138" spans="2:61">
      <c r="B138" s="203" t="s">
        <v>218</v>
      </c>
      <c r="C138" s="203"/>
      <c r="D138" s="204"/>
      <c r="E138" s="890"/>
      <c r="F138" s="228" t="s">
        <v>398</v>
      </c>
      <c r="I138" s="80">
        <v>0.35</v>
      </c>
      <c r="K138" t="s">
        <v>272</v>
      </c>
      <c r="N138" s="1746"/>
      <c r="AA138" s="160"/>
      <c r="AB138" s="1115"/>
      <c r="AC138" s="160"/>
      <c r="AD138" s="1115"/>
      <c r="AE138" s="160"/>
      <c r="AF138" s="1115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57"/>
      <c r="AR138" s="159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</row>
    <row r="139" spans="2:61" ht="16.2" thickBot="1">
      <c r="B139" s="128"/>
      <c r="C139" s="205"/>
      <c r="D139" s="128"/>
      <c r="E139" s="128"/>
      <c r="F139" s="128"/>
      <c r="G139" s="128"/>
      <c r="H139" s="128"/>
      <c r="I139" s="128"/>
      <c r="N139" s="1746"/>
      <c r="AA139" s="1802"/>
      <c r="AB139" s="1115"/>
      <c r="AC139" s="160"/>
      <c r="AD139" s="1115"/>
      <c r="AE139" s="281"/>
      <c r="AF139" s="1115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50"/>
      <c r="AR139" s="146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</row>
    <row r="140" spans="2:61" ht="15" thickBot="1">
      <c r="B140" s="206" t="s">
        <v>2</v>
      </c>
      <c r="C140" s="169" t="s">
        <v>3</v>
      </c>
      <c r="D140" s="207" t="s">
        <v>4</v>
      </c>
      <c r="E140" s="208" t="s">
        <v>80</v>
      </c>
      <c r="F140" s="173"/>
      <c r="G140" s="173"/>
      <c r="H140" s="173"/>
      <c r="I140" s="173"/>
      <c r="J140" s="173"/>
      <c r="K140" s="173"/>
      <c r="L140" s="69"/>
      <c r="M140" s="50"/>
      <c r="N140" s="1746"/>
      <c r="AA140" s="240"/>
      <c r="AB140" s="1115"/>
      <c r="AC140" s="160"/>
      <c r="AD140" s="1116"/>
      <c r="AE140" s="209"/>
      <c r="AF140" s="1115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</row>
    <row r="141" spans="2:61" ht="15" thickBot="1">
      <c r="B141" s="177" t="s">
        <v>5</v>
      </c>
      <c r="C141" s="209"/>
      <c r="D141" s="156" t="s">
        <v>81</v>
      </c>
      <c r="E141" s="600" t="s">
        <v>301</v>
      </c>
      <c r="F141" s="601"/>
      <c r="G141" s="602"/>
      <c r="H141" s="192" t="s">
        <v>186</v>
      </c>
      <c r="I141" s="190"/>
      <c r="J141" s="192" t="s">
        <v>132</v>
      </c>
      <c r="K141" s="190"/>
      <c r="L141" s="190"/>
      <c r="M141" s="45"/>
      <c r="N141" s="1746"/>
      <c r="AA141" s="157"/>
      <c r="AB141" s="160"/>
      <c r="AC141" s="209"/>
      <c r="AD141" s="160"/>
      <c r="AE141" s="209"/>
      <c r="AF141" s="1115"/>
      <c r="AG141" s="135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80"/>
      <c r="AT141" s="150"/>
      <c r="AU141" s="146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</row>
    <row r="142" spans="2:61" ht="16.2" thickBot="1">
      <c r="B142" s="894" t="s">
        <v>390</v>
      </c>
      <c r="C142" s="167"/>
      <c r="D142" s="199"/>
      <c r="E142" s="436" t="s">
        <v>134</v>
      </c>
      <c r="F142" s="99" t="s">
        <v>135</v>
      </c>
      <c r="G142" s="244" t="s">
        <v>136</v>
      </c>
      <c r="H142" s="495" t="s">
        <v>134</v>
      </c>
      <c r="I142" s="494" t="s">
        <v>135</v>
      </c>
      <c r="J142" s="496" t="s">
        <v>136</v>
      </c>
      <c r="K142" s="500" t="s">
        <v>134</v>
      </c>
      <c r="L142" s="494" t="s">
        <v>135</v>
      </c>
      <c r="M142" s="244" t="s">
        <v>136</v>
      </c>
      <c r="N142" s="1746"/>
      <c r="AA142" s="157"/>
      <c r="AB142" s="1115"/>
      <c r="AC142" s="209"/>
      <c r="AD142" s="160"/>
      <c r="AE142" s="209"/>
      <c r="AF142" s="1115"/>
      <c r="AG142" s="157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80"/>
      <c r="AT142" s="150"/>
      <c r="AU142" s="146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</row>
    <row r="143" spans="2:61">
      <c r="B143" s="596" t="s">
        <v>299</v>
      </c>
      <c r="C143" s="1639" t="s">
        <v>300</v>
      </c>
      <c r="D143" s="917">
        <v>250</v>
      </c>
      <c r="E143" s="603" t="s">
        <v>129</v>
      </c>
      <c r="F143" s="604">
        <v>59.29</v>
      </c>
      <c r="G143" s="605">
        <v>38.5</v>
      </c>
      <c r="H143" s="1868" t="s">
        <v>222</v>
      </c>
      <c r="I143" s="275">
        <v>139.66</v>
      </c>
      <c r="J143" s="377">
        <v>97.9</v>
      </c>
      <c r="K143" s="53" t="s">
        <v>95</v>
      </c>
      <c r="L143" s="220">
        <v>0.55000000000000004</v>
      </c>
      <c r="M143" s="358">
        <v>0.55000000000000004</v>
      </c>
      <c r="N143" s="1746"/>
      <c r="AA143" s="164"/>
      <c r="AB143" s="160"/>
      <c r="AC143" s="209"/>
      <c r="AD143" s="160"/>
      <c r="AE143" s="209"/>
      <c r="AF143" s="160"/>
      <c r="AG143" s="157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84"/>
      <c r="AT143" s="150"/>
      <c r="AU143" s="146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</row>
    <row r="144" spans="2:61">
      <c r="B144" s="447" t="s">
        <v>24</v>
      </c>
      <c r="C144" s="434" t="s">
        <v>223</v>
      </c>
      <c r="D144" s="916" t="s">
        <v>700</v>
      </c>
      <c r="E144" s="346" t="s">
        <v>63</v>
      </c>
      <c r="F144" s="702">
        <v>57.41</v>
      </c>
      <c r="G144" s="732">
        <v>43</v>
      </c>
      <c r="H144" s="346" t="s">
        <v>94</v>
      </c>
      <c r="I144" s="702">
        <v>4.3</v>
      </c>
      <c r="J144" s="401">
        <v>4.3</v>
      </c>
      <c r="K144" s="713" t="s">
        <v>97</v>
      </c>
      <c r="L144" s="702">
        <v>6.5</v>
      </c>
      <c r="M144" s="716">
        <v>6.5</v>
      </c>
      <c r="N144" s="1746"/>
      <c r="AA144" s="164"/>
      <c r="AB144" s="1612"/>
      <c r="AC144" s="307"/>
      <c r="AD144" s="1115"/>
      <c r="AE144" s="209"/>
      <c r="AF144" s="160"/>
      <c r="AG144" s="157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78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</row>
    <row r="145" spans="2:61">
      <c r="B145" s="447" t="s">
        <v>248</v>
      </c>
      <c r="C145" s="434" t="s">
        <v>249</v>
      </c>
      <c r="D145" s="916" t="s">
        <v>127</v>
      </c>
      <c r="E145" s="346" t="s">
        <v>88</v>
      </c>
      <c r="F145" s="702">
        <v>12.5</v>
      </c>
      <c r="G145" s="732">
        <v>10</v>
      </c>
      <c r="H145" s="346" t="s">
        <v>96</v>
      </c>
      <c r="I145" s="702">
        <v>3.9</v>
      </c>
      <c r="J145" s="401">
        <v>3.9</v>
      </c>
      <c r="K145" s="702" t="s">
        <v>121</v>
      </c>
      <c r="L145" s="702">
        <v>1</v>
      </c>
      <c r="M145" s="716">
        <v>1</v>
      </c>
      <c r="N145" s="1746"/>
      <c r="AA145" s="157"/>
      <c r="AB145" s="160"/>
      <c r="AC145" s="209"/>
      <c r="AD145" s="1115"/>
      <c r="AE145" s="209"/>
      <c r="AF145" s="160"/>
      <c r="AG145" s="150"/>
      <c r="AH145" s="160"/>
      <c r="AI145" s="230"/>
      <c r="AJ145" s="230"/>
      <c r="AK145" s="230"/>
      <c r="AL145" s="230"/>
      <c r="AM145" s="230"/>
      <c r="AN145" s="230"/>
      <c r="AO145" s="230"/>
      <c r="AP145" s="160"/>
      <c r="AQ145" s="230"/>
      <c r="AR145" s="160"/>
      <c r="AS145" s="159"/>
      <c r="AT145" s="178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</row>
    <row r="146" spans="2:61">
      <c r="B146" s="501" t="s">
        <v>250</v>
      </c>
      <c r="C146" s="387" t="s">
        <v>251</v>
      </c>
      <c r="D146" s="918"/>
      <c r="E146" s="346" t="s">
        <v>336</v>
      </c>
      <c r="F146" s="702">
        <v>12</v>
      </c>
      <c r="G146" s="732">
        <v>10</v>
      </c>
      <c r="H146" s="346" t="s">
        <v>336</v>
      </c>
      <c r="I146" s="702">
        <v>19.8</v>
      </c>
      <c r="J146" s="401">
        <v>15.4</v>
      </c>
      <c r="K146" s="713" t="s">
        <v>112</v>
      </c>
      <c r="L146" s="702">
        <v>1.8</v>
      </c>
      <c r="M146" s="716">
        <v>1.8</v>
      </c>
      <c r="N146" s="1746"/>
      <c r="AA146" s="164"/>
      <c r="AB146" s="1172"/>
      <c r="AC146" s="150"/>
      <c r="AD146" s="160"/>
      <c r="AE146" s="209"/>
      <c r="AF146" s="160"/>
      <c r="AG146" s="15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651"/>
      <c r="AR146" s="160"/>
      <c r="AS146" s="146"/>
      <c r="AT146" s="178"/>
      <c r="AU146" s="160"/>
      <c r="AV146" s="160"/>
      <c r="AW146" s="160"/>
      <c r="AX146" s="160"/>
      <c r="AY146" s="160"/>
      <c r="AZ146" s="160"/>
      <c r="BA146" s="160"/>
      <c r="BB146" s="157"/>
      <c r="BC146" s="157"/>
      <c r="BD146" s="160"/>
      <c r="BE146" s="160"/>
      <c r="BF146" s="160"/>
      <c r="BG146" s="160"/>
      <c r="BH146" s="160"/>
      <c r="BI146" s="160"/>
    </row>
    <row r="147" spans="2:61">
      <c r="B147" s="149" t="s">
        <v>9</v>
      </c>
      <c r="C147" s="147" t="s">
        <v>213</v>
      </c>
      <c r="D147" s="135">
        <v>200</v>
      </c>
      <c r="E147" s="421" t="s">
        <v>98</v>
      </c>
      <c r="F147" s="688">
        <v>5</v>
      </c>
      <c r="G147" s="732">
        <v>5</v>
      </c>
      <c r="H147" s="346" t="s">
        <v>402</v>
      </c>
      <c r="I147" s="690" t="s">
        <v>353</v>
      </c>
      <c r="J147" s="1665">
        <v>3</v>
      </c>
      <c r="K147" s="713" t="s">
        <v>118</v>
      </c>
      <c r="L147" s="865">
        <v>0.51500000000000001</v>
      </c>
      <c r="M147" s="866">
        <v>0.43</v>
      </c>
      <c r="N147" s="1746"/>
      <c r="AA147" s="164"/>
      <c r="AB147" s="160"/>
      <c r="AC147" s="209"/>
      <c r="AD147" s="160"/>
      <c r="AE147" s="209"/>
      <c r="AF147" s="1115"/>
      <c r="AG147" s="15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651"/>
      <c r="AR147" s="160"/>
      <c r="AS147" s="146"/>
      <c r="AT147" s="178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</row>
    <row r="148" spans="2:61">
      <c r="B148" s="336" t="s">
        <v>10</v>
      </c>
      <c r="C148" s="335" t="s">
        <v>11</v>
      </c>
      <c r="D148" s="669">
        <v>70</v>
      </c>
      <c r="E148" s="346" t="s">
        <v>72</v>
      </c>
      <c r="F148" s="867">
        <v>1.2</v>
      </c>
      <c r="G148" s="868">
        <v>1.2</v>
      </c>
      <c r="H148" s="341" t="s">
        <v>95</v>
      </c>
      <c r="I148" s="673">
        <v>4.75</v>
      </c>
      <c r="J148" s="451">
        <v>4.75</v>
      </c>
      <c r="K148" s="713" t="s">
        <v>98</v>
      </c>
      <c r="L148" s="702">
        <v>2</v>
      </c>
      <c r="M148" s="703">
        <v>2</v>
      </c>
      <c r="N148" s="1746"/>
      <c r="AA148" s="164"/>
      <c r="AB148" s="1173"/>
      <c r="AC148" s="209"/>
      <c r="AD148" s="160"/>
      <c r="AE148" s="209"/>
      <c r="AF148" s="1115"/>
      <c r="AG148" s="150"/>
      <c r="AH148" s="160"/>
      <c r="AI148" s="160"/>
      <c r="AJ148" s="160"/>
      <c r="AK148" s="160"/>
      <c r="AL148" s="160"/>
      <c r="AM148" s="160"/>
      <c r="AN148" s="160"/>
      <c r="AO148" s="327"/>
      <c r="AP148" s="273"/>
      <c r="AQ148" s="651"/>
      <c r="AR148" s="160"/>
      <c r="AS148" s="160"/>
      <c r="AT148" s="178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</row>
    <row r="149" spans="2:61">
      <c r="B149" s="336" t="s">
        <v>10</v>
      </c>
      <c r="C149" s="513" t="s">
        <v>412</v>
      </c>
      <c r="D149" s="669">
        <v>40</v>
      </c>
      <c r="E149" s="346" t="s">
        <v>365</v>
      </c>
      <c r="F149" s="702">
        <v>0.01</v>
      </c>
      <c r="G149" s="732">
        <v>0.01</v>
      </c>
      <c r="H149" s="341" t="s">
        <v>391</v>
      </c>
      <c r="I149" s="673">
        <v>6.25</v>
      </c>
      <c r="J149" s="451">
        <v>6.25</v>
      </c>
      <c r="K149" s="713" t="s">
        <v>88</v>
      </c>
      <c r="L149" s="525">
        <v>2.29</v>
      </c>
      <c r="M149" s="422">
        <v>1.83</v>
      </c>
      <c r="N149" s="1746"/>
      <c r="R149" s="228" t="s">
        <v>438</v>
      </c>
      <c r="T149" s="2"/>
      <c r="U149" s="2" t="s">
        <v>414</v>
      </c>
      <c r="V149" s="924"/>
      <c r="W149" s="9"/>
      <c r="AA149" s="164"/>
      <c r="AB149" s="160"/>
      <c r="AC149" s="171"/>
      <c r="AD149" s="1115"/>
      <c r="AE149" s="209"/>
      <c r="AF149" s="1115"/>
      <c r="AG149" s="150"/>
      <c r="AH149" s="160"/>
      <c r="AI149" s="160"/>
      <c r="AJ149" s="160"/>
      <c r="AK149" s="160"/>
      <c r="AL149" s="160"/>
      <c r="AM149" s="327"/>
      <c r="AN149" s="327"/>
      <c r="AO149" s="327"/>
      <c r="AP149" s="160"/>
      <c r="AQ149" s="651"/>
      <c r="AR149" s="160"/>
      <c r="AS149" s="160"/>
      <c r="AT149" s="178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</row>
    <row r="150" spans="2:61">
      <c r="B150" s="351" t="s">
        <v>12</v>
      </c>
      <c r="C150" s="570" t="s">
        <v>680</v>
      </c>
      <c r="D150" s="669">
        <v>110</v>
      </c>
      <c r="E150" s="346" t="s">
        <v>97</v>
      </c>
      <c r="F150" s="702">
        <v>187.5</v>
      </c>
      <c r="G150" s="732"/>
      <c r="H150" s="346" t="s">
        <v>72</v>
      </c>
      <c r="I150" s="690">
        <v>0.8</v>
      </c>
      <c r="J150" s="1869">
        <v>0.8</v>
      </c>
      <c r="K150" s="713" t="s">
        <v>365</v>
      </c>
      <c r="L150" s="1866">
        <v>0.02</v>
      </c>
      <c r="M150" s="1867">
        <v>0.02</v>
      </c>
      <c r="N150" s="1746"/>
      <c r="O150" s="2" t="s">
        <v>218</v>
      </c>
      <c r="U150" s="61"/>
      <c r="V150" s="136"/>
      <c r="W150" s="78"/>
      <c r="AA150" s="164"/>
      <c r="AB150" s="160"/>
      <c r="AC150" s="150"/>
      <c r="AD150" s="160"/>
      <c r="AE150" s="209"/>
      <c r="AF150" s="1115"/>
      <c r="AG150" s="150"/>
      <c r="AH150" s="160"/>
      <c r="AI150" s="160"/>
      <c r="AJ150" s="160"/>
      <c r="AK150" s="160"/>
      <c r="AL150" s="160"/>
      <c r="AM150" s="327"/>
      <c r="AN150" s="327"/>
      <c r="AO150" s="327"/>
      <c r="AP150" s="160"/>
      <c r="AQ150" s="651"/>
      <c r="AR150" s="160"/>
      <c r="AS150" s="160"/>
      <c r="AT150" s="178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</row>
    <row r="151" spans="2:61" ht="16.2" thickBot="1">
      <c r="B151" s="152"/>
      <c r="C151" s="155"/>
      <c r="D151" s="160"/>
      <c r="E151" s="346" t="s">
        <v>89</v>
      </c>
      <c r="F151" s="702">
        <v>1.145</v>
      </c>
      <c r="G151" s="732">
        <v>1.145</v>
      </c>
      <c r="H151" s="346" t="s">
        <v>105</v>
      </c>
      <c r="I151" s="702">
        <v>7.87</v>
      </c>
      <c r="J151" s="401">
        <v>7.87</v>
      </c>
      <c r="K151" s="415" t="s">
        <v>72</v>
      </c>
      <c r="L151" s="394">
        <v>0.1</v>
      </c>
      <c r="M151" s="409">
        <v>0.1</v>
      </c>
      <c r="N151" s="1746"/>
      <c r="O151" s="136" t="s">
        <v>415</v>
      </c>
      <c r="Q151" s="925" t="s">
        <v>416</v>
      </c>
      <c r="T151" s="926"/>
      <c r="U151" s="228" t="s">
        <v>417</v>
      </c>
      <c r="W151" s="136" t="s">
        <v>418</v>
      </c>
      <c r="AA151" s="164"/>
      <c r="AB151" s="1114"/>
      <c r="AC151" s="186"/>
      <c r="AD151" s="160"/>
      <c r="AE151" s="209"/>
      <c r="AF151" s="1115"/>
      <c r="AG151" s="150"/>
      <c r="AH151" s="160"/>
      <c r="AI151" s="160"/>
      <c r="AJ151" s="160"/>
      <c r="AK151" s="160"/>
      <c r="AL151" s="160"/>
      <c r="AM151" s="327"/>
      <c r="AN151" s="327"/>
      <c r="AO151" s="327"/>
      <c r="AP151" s="160"/>
      <c r="AQ151" s="651"/>
      <c r="AR151" s="160"/>
      <c r="AS151" s="160"/>
      <c r="AT151" s="160"/>
      <c r="AU151" s="160"/>
      <c r="AV151" s="160"/>
      <c r="AW151" s="160"/>
      <c r="AX151" s="178"/>
      <c r="AY151" s="150"/>
      <c r="AZ151" s="150"/>
      <c r="BA151" s="150"/>
      <c r="BB151" s="150"/>
      <c r="BC151" s="160"/>
      <c r="BD151" s="160"/>
      <c r="BE151" s="160"/>
      <c r="BF151" s="160"/>
      <c r="BG151" s="160"/>
      <c r="BH151" s="160"/>
      <c r="BI151" s="160"/>
    </row>
    <row r="152" spans="2:61" ht="15" thickBot="1">
      <c r="B152" s="152"/>
      <c r="C152" s="155"/>
      <c r="D152" s="160"/>
      <c r="E152" s="348" t="s">
        <v>101</v>
      </c>
      <c r="F152" s="356">
        <v>7.0679999999999996</v>
      </c>
      <c r="G152" s="352">
        <v>6</v>
      </c>
      <c r="H152" s="880" t="s">
        <v>302</v>
      </c>
      <c r="I152" s="98"/>
      <c r="J152" s="881"/>
      <c r="K152" s="610" t="s">
        <v>377</v>
      </c>
      <c r="L152" s="36"/>
      <c r="M152" s="45"/>
      <c r="N152" s="1746"/>
      <c r="O152" s="927" t="s">
        <v>419</v>
      </c>
      <c r="S152" s="928"/>
      <c r="T152" t="s">
        <v>420</v>
      </c>
      <c r="Y152" s="78"/>
      <c r="AA152" s="164"/>
      <c r="AB152" s="1617"/>
      <c r="AC152" s="209"/>
      <c r="AD152" s="1126"/>
      <c r="AE152" s="209"/>
      <c r="AF152" s="1115"/>
      <c r="AG152" s="150"/>
      <c r="AH152" s="291"/>
      <c r="AI152" s="160"/>
      <c r="AJ152" s="160"/>
      <c r="AK152" s="160"/>
      <c r="AL152" s="160"/>
      <c r="AM152" s="160"/>
      <c r="AN152" s="160"/>
      <c r="AO152" s="160"/>
      <c r="AP152" s="160"/>
      <c r="AQ152" s="157"/>
      <c r="AR152" s="160"/>
      <c r="AS152" s="160"/>
      <c r="AT152" s="160"/>
      <c r="AU152" s="160"/>
      <c r="AV152" s="160"/>
      <c r="AW152" s="160"/>
      <c r="AX152" s="160"/>
      <c r="AY152" s="150"/>
      <c r="AZ152" s="150"/>
      <c r="BA152" s="160"/>
      <c r="BB152" s="160"/>
      <c r="BC152" s="160"/>
      <c r="BD152" s="160"/>
      <c r="BE152" s="160"/>
      <c r="BF152" s="160"/>
      <c r="BG152" s="160"/>
      <c r="BH152" s="160"/>
      <c r="BI152" s="160"/>
    </row>
    <row r="153" spans="2:61" ht="15" thickBot="1">
      <c r="B153" s="152"/>
      <c r="C153" s="155"/>
      <c r="D153" s="160"/>
      <c r="E153" s="788" t="s">
        <v>681</v>
      </c>
      <c r="F153" s="36"/>
      <c r="G153" s="45"/>
      <c r="H153" s="537" t="s">
        <v>134</v>
      </c>
      <c r="I153" s="105" t="s">
        <v>135</v>
      </c>
      <c r="J153" s="241" t="s">
        <v>136</v>
      </c>
      <c r="K153" s="436" t="s">
        <v>134</v>
      </c>
      <c r="L153" s="99" t="s">
        <v>135</v>
      </c>
      <c r="M153" s="244" t="s">
        <v>136</v>
      </c>
      <c r="N153" s="1746"/>
      <c r="AA153" s="164"/>
      <c r="AB153" s="1114"/>
      <c r="AC153" s="182"/>
      <c r="AD153" s="160"/>
      <c r="AE153" s="209"/>
      <c r="AF153" s="160"/>
      <c r="AG153" s="213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46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</row>
    <row r="154" spans="2:61" ht="16.2" thickBot="1">
      <c r="B154" s="152"/>
      <c r="C154" s="155"/>
      <c r="D154" s="160"/>
      <c r="E154" s="436" t="s">
        <v>134</v>
      </c>
      <c r="F154" s="99" t="s">
        <v>135</v>
      </c>
      <c r="G154" s="244" t="s">
        <v>136</v>
      </c>
      <c r="H154" s="218" t="s">
        <v>63</v>
      </c>
      <c r="I154" s="238">
        <v>117.34</v>
      </c>
      <c r="J154" s="540">
        <v>88</v>
      </c>
      <c r="K154" s="234" t="s">
        <v>247</v>
      </c>
      <c r="L154" s="893">
        <v>107.44</v>
      </c>
      <c r="M154" s="237">
        <v>85.92</v>
      </c>
      <c r="N154" s="1746"/>
      <c r="O154" s="929" t="s">
        <v>206</v>
      </c>
      <c r="P154" s="930"/>
      <c r="Q154" s="930"/>
      <c r="R154" s="999"/>
      <c r="S154" s="36"/>
      <c r="T154" s="36"/>
      <c r="U154" s="36"/>
      <c r="V154" s="69"/>
      <c r="W154" s="935" t="s">
        <v>134</v>
      </c>
      <c r="X154" s="1018" t="s">
        <v>135</v>
      </c>
      <c r="Y154" s="985" t="s">
        <v>136</v>
      </c>
      <c r="AA154" s="164"/>
      <c r="AB154" s="1114"/>
      <c r="AC154" s="209"/>
      <c r="AD154" s="1115"/>
      <c r="AE154" s="209"/>
      <c r="AF154" s="1115"/>
      <c r="AG154" s="160"/>
      <c r="AH154" s="160"/>
      <c r="AI154" s="160"/>
      <c r="AJ154" s="182"/>
      <c r="AK154" s="180"/>
      <c r="AL154" s="262"/>
      <c r="AM154" s="150"/>
      <c r="AN154" s="146"/>
      <c r="AO154" s="262"/>
      <c r="AP154" s="160"/>
      <c r="AQ154" s="146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</row>
    <row r="155" spans="2:61" ht="15" thickBot="1">
      <c r="B155" s="152"/>
      <c r="C155" s="155"/>
      <c r="D155" s="160"/>
      <c r="E155" s="789" t="s">
        <v>663</v>
      </c>
      <c r="F155" s="1705">
        <v>156.14599999999999</v>
      </c>
      <c r="G155" s="791">
        <v>110</v>
      </c>
      <c r="H155" s="418" t="s">
        <v>96</v>
      </c>
      <c r="I155" s="525">
        <v>16</v>
      </c>
      <c r="J155" s="847">
        <v>15</v>
      </c>
      <c r="K155" s="681" t="s">
        <v>128</v>
      </c>
      <c r="L155" s="673">
        <v>22</v>
      </c>
      <c r="M155" s="677">
        <v>17.600000000000001</v>
      </c>
      <c r="N155" s="1746"/>
      <c r="O155" s="982" t="s">
        <v>134</v>
      </c>
      <c r="P155" s="1073" t="s">
        <v>135</v>
      </c>
      <c r="Q155" s="1000" t="s">
        <v>136</v>
      </c>
      <c r="R155" s="8"/>
      <c r="S155" s="935" t="s">
        <v>134</v>
      </c>
      <c r="T155" s="935" t="s">
        <v>135</v>
      </c>
      <c r="U155" s="936" t="s">
        <v>136</v>
      </c>
      <c r="V155" s="8"/>
      <c r="W155" s="1003" t="s">
        <v>422</v>
      </c>
      <c r="X155" s="139"/>
      <c r="Y155" s="140"/>
      <c r="AA155" s="276"/>
      <c r="AB155" s="1115"/>
      <c r="AC155" s="209"/>
      <c r="AD155" s="160"/>
      <c r="AE155" s="209"/>
      <c r="AF155" s="160"/>
      <c r="AG155" s="150"/>
      <c r="AH155" s="160"/>
      <c r="AI155" s="160"/>
      <c r="AJ155" s="150"/>
      <c r="AK155" s="146"/>
      <c r="AL155" s="249"/>
      <c r="AM155" s="150"/>
      <c r="AN155" s="146"/>
      <c r="AO155" s="262"/>
      <c r="AP155" s="160"/>
      <c r="AQ155" s="146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</row>
    <row r="156" spans="2:61">
      <c r="B156" s="152"/>
      <c r="C156" s="155"/>
      <c r="D156" s="160"/>
      <c r="E156" s="417"/>
      <c r="F156" s="416"/>
      <c r="G156" s="668"/>
      <c r="H156" s="421" t="s">
        <v>98</v>
      </c>
      <c r="I156" s="525">
        <v>3</v>
      </c>
      <c r="J156" s="862">
        <v>3</v>
      </c>
      <c r="K156" s="713" t="s">
        <v>336</v>
      </c>
      <c r="L156" s="673">
        <v>10.48</v>
      </c>
      <c r="M156" s="682">
        <v>8.8000000000000007</v>
      </c>
      <c r="N156" s="1746"/>
      <c r="O156" s="1001" t="s">
        <v>421</v>
      </c>
      <c r="P156" s="1002">
        <f>D149</f>
        <v>40</v>
      </c>
      <c r="Q156" s="1161">
        <f>D149</f>
        <v>40</v>
      </c>
      <c r="R156" s="8"/>
      <c r="S156" s="937" t="s">
        <v>79</v>
      </c>
      <c r="T156" s="1042">
        <f>I155+I145</f>
        <v>19.899999999999999</v>
      </c>
      <c r="U156" s="1161">
        <f>J145+J155</f>
        <v>18.899999999999999</v>
      </c>
      <c r="V156" s="8"/>
      <c r="W156" s="945" t="s">
        <v>442</v>
      </c>
      <c r="X156" s="973">
        <f>F143</f>
        <v>59.29</v>
      </c>
      <c r="Y156" s="1131">
        <f>G143</f>
        <v>38.5</v>
      </c>
      <c r="AA156" s="150"/>
      <c r="AB156" s="1114"/>
      <c r="AC156" s="1615"/>
      <c r="AD156" s="1115"/>
      <c r="AE156" s="150"/>
      <c r="AF156" s="1627"/>
      <c r="AG156" s="160"/>
      <c r="AH156" s="160"/>
      <c r="AI156" s="160"/>
      <c r="AJ156" s="150"/>
      <c r="AK156" s="159"/>
      <c r="AL156" s="652"/>
      <c r="AM156" s="222"/>
      <c r="AN156" s="146"/>
      <c r="AO156" s="262"/>
      <c r="AP156" s="160"/>
      <c r="AQ156" s="146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</row>
    <row r="157" spans="2:61">
      <c r="B157" s="152"/>
      <c r="C157" s="155"/>
      <c r="D157" s="160"/>
      <c r="E157" s="60"/>
      <c r="F157" s="8"/>
      <c r="G157" s="71"/>
      <c r="H157" s="417"/>
      <c r="I157" s="416"/>
      <c r="J157" s="416"/>
      <c r="K157" s="673" t="s">
        <v>121</v>
      </c>
      <c r="L157" s="762">
        <v>8.8000000000000007</v>
      </c>
      <c r="M157" s="682">
        <v>8.8000000000000007</v>
      </c>
      <c r="N157" s="1746"/>
      <c r="O157" s="942" t="s">
        <v>423</v>
      </c>
      <c r="P157" s="973">
        <f>I144+D148</f>
        <v>74.3</v>
      </c>
      <c r="Q157" s="1130">
        <f>J144+D148</f>
        <v>74.3</v>
      </c>
      <c r="R157" s="8"/>
      <c r="S157" s="751" t="s">
        <v>87</v>
      </c>
      <c r="T157" s="973">
        <f>L146</f>
        <v>1.8</v>
      </c>
      <c r="U157" s="974">
        <f>M146</f>
        <v>1.8</v>
      </c>
      <c r="V157" s="8"/>
      <c r="W157" s="1019" t="s">
        <v>443</v>
      </c>
      <c r="X157" s="986">
        <f>L154</f>
        <v>107.44</v>
      </c>
      <c r="Y157" s="1132">
        <f>M154</f>
        <v>85.92</v>
      </c>
      <c r="AA157" s="150"/>
      <c r="AB157" s="1176"/>
      <c r="AC157" s="1618"/>
      <c r="AD157" s="160"/>
      <c r="AE157" s="160"/>
      <c r="AF157" s="1115"/>
      <c r="AG157" s="160"/>
      <c r="AH157" s="160"/>
      <c r="AI157" s="160"/>
      <c r="AJ157" s="150"/>
      <c r="AK157" s="159"/>
      <c r="AL157" s="146"/>
      <c r="AM157" s="255"/>
      <c r="AN157" s="146"/>
      <c r="AO157" s="262"/>
      <c r="AP157" s="160"/>
      <c r="AQ157" s="146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</row>
    <row r="158" spans="2:61">
      <c r="B158" s="152"/>
      <c r="C158" s="155"/>
      <c r="D158" s="160"/>
      <c r="E158" s="60"/>
      <c r="F158" s="8"/>
      <c r="G158" s="71"/>
      <c r="H158" s="161"/>
      <c r="I158" s="146"/>
      <c r="J158" s="262"/>
      <c r="K158" s="892" t="s">
        <v>105</v>
      </c>
      <c r="L158" s="762">
        <v>4</v>
      </c>
      <c r="M158" s="674">
        <v>4</v>
      </c>
      <c r="N158" s="1746"/>
      <c r="O158" s="942" t="s">
        <v>95</v>
      </c>
      <c r="P158" s="973">
        <f>I148+L143</f>
        <v>5.3</v>
      </c>
      <c r="Q158" s="1121">
        <f>J148+M143</f>
        <v>5.3</v>
      </c>
      <c r="R158" s="8"/>
      <c r="S158" s="751" t="s">
        <v>98</v>
      </c>
      <c r="T158" s="973">
        <f>F147+I156+L148</f>
        <v>10</v>
      </c>
      <c r="U158" s="974">
        <f>J156+M148+G147</f>
        <v>10</v>
      </c>
      <c r="V158" s="8"/>
      <c r="W158" s="1098" t="s">
        <v>121</v>
      </c>
      <c r="X158" s="973">
        <f>L157+L145</f>
        <v>9.8000000000000007</v>
      </c>
      <c r="Y158" s="1132">
        <f>M145+M157</f>
        <v>9.8000000000000007</v>
      </c>
      <c r="AA158" s="160"/>
      <c r="AB158" s="1115"/>
      <c r="AC158" s="160"/>
      <c r="AD158" s="1115"/>
      <c r="AE158" s="160"/>
      <c r="AF158" s="1115"/>
      <c r="AG158" s="160"/>
      <c r="AH158" s="160"/>
      <c r="AI158" s="160"/>
      <c r="AJ158" s="150"/>
      <c r="AK158" s="294"/>
      <c r="AL158" s="146"/>
      <c r="AM158" s="222"/>
      <c r="AN158" s="165"/>
      <c r="AO158" s="284"/>
      <c r="AP158" s="160"/>
      <c r="AQ158" s="160"/>
      <c r="AR158" s="183"/>
      <c r="AS158" s="182"/>
      <c r="AT158" s="146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</row>
    <row r="159" spans="2:61" ht="16.2" thickBot="1">
      <c r="B159" s="153"/>
      <c r="C159" s="326"/>
      <c r="D159" s="158"/>
      <c r="E159" s="54"/>
      <c r="F159" s="28"/>
      <c r="G159" s="73"/>
      <c r="H159" s="54"/>
      <c r="I159" s="28"/>
      <c r="J159" s="28"/>
      <c r="K159" s="349" t="s">
        <v>72</v>
      </c>
      <c r="L159" s="776">
        <v>0.24</v>
      </c>
      <c r="M159" s="433">
        <v>0.24</v>
      </c>
      <c r="N159" s="1746"/>
      <c r="O159" s="942" t="s">
        <v>63</v>
      </c>
      <c r="P159" s="975">
        <f>F144+I154</f>
        <v>174.75</v>
      </c>
      <c r="Q159" s="1141">
        <f>J154+G144</f>
        <v>131</v>
      </c>
      <c r="R159" s="8"/>
      <c r="S159" s="751" t="s">
        <v>105</v>
      </c>
      <c r="T159" s="973">
        <f>I151+L158</f>
        <v>11.870000000000001</v>
      </c>
      <c r="U159" s="974">
        <f>J151+M158</f>
        <v>11.870000000000001</v>
      </c>
      <c r="V159" s="8"/>
      <c r="W159" s="892" t="s">
        <v>240</v>
      </c>
      <c r="X159" s="973">
        <f>F151</f>
        <v>1.145</v>
      </c>
      <c r="Y159" s="1132">
        <f>G151</f>
        <v>1.145</v>
      </c>
      <c r="AA159" s="1619"/>
      <c r="AB159" s="1115"/>
      <c r="AC159" s="160"/>
      <c r="AD159" s="1115"/>
      <c r="AE159" s="281"/>
      <c r="AF159" s="1115"/>
      <c r="AG159" s="160"/>
      <c r="AH159" s="160"/>
      <c r="AI159" s="160"/>
      <c r="AJ159" s="150"/>
      <c r="AK159" s="146"/>
      <c r="AL159" s="294"/>
      <c r="AM159" s="222"/>
      <c r="AN159" s="146"/>
      <c r="AO159" s="249"/>
      <c r="AP159" s="160"/>
      <c r="AQ159" s="180"/>
      <c r="AR159" s="160"/>
      <c r="AS159" s="160"/>
      <c r="AT159" s="15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</row>
    <row r="160" spans="2:61" ht="15.75" customHeight="1" thickBot="1">
      <c r="C160" s="205"/>
      <c r="E160" s="160"/>
      <c r="F160" s="160"/>
      <c r="G160" s="160"/>
      <c r="H160" s="8"/>
      <c r="I160" s="8"/>
      <c r="J160" s="8"/>
      <c r="K160" s="12"/>
      <c r="L160" s="606"/>
      <c r="M160" s="264"/>
      <c r="N160" s="1746"/>
      <c r="O160" s="937" t="s">
        <v>243</v>
      </c>
      <c r="P160" s="992">
        <f>X163</f>
        <v>257.26000000000005</v>
      </c>
      <c r="Q160" s="1136">
        <f>Y163</f>
        <v>199.42500000000001</v>
      </c>
      <c r="R160" s="8"/>
      <c r="S160" s="947" t="s">
        <v>341</v>
      </c>
      <c r="T160" s="1022">
        <f>U160/1000/0.04</f>
        <v>7.4999999999999997E-2</v>
      </c>
      <c r="U160" s="974">
        <f>J147</f>
        <v>3</v>
      </c>
      <c r="V160" s="8"/>
      <c r="W160" s="1451" t="s">
        <v>424</v>
      </c>
      <c r="X160" s="973">
        <f>L155</f>
        <v>22</v>
      </c>
      <c r="Y160" s="1155">
        <f>M155</f>
        <v>17.600000000000001</v>
      </c>
      <c r="AA160" s="240"/>
      <c r="AB160" s="1115"/>
      <c r="AC160" s="160"/>
      <c r="AD160" s="1116"/>
      <c r="AE160" s="209"/>
      <c r="AF160" s="1115"/>
      <c r="AG160" s="150"/>
      <c r="AH160" s="150"/>
      <c r="AI160" s="160"/>
      <c r="AJ160" s="150"/>
      <c r="AK160" s="164"/>
      <c r="AL160" s="294"/>
      <c r="AM160" s="262"/>
      <c r="AN160" s="146"/>
      <c r="AO160" s="249"/>
      <c r="AP160" s="160"/>
      <c r="AQ160" s="160"/>
      <c r="AR160" s="160"/>
      <c r="AS160" s="160"/>
      <c r="AT160" s="160"/>
      <c r="AU160" s="160"/>
      <c r="AV160" s="160"/>
      <c r="AW160" s="15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</row>
    <row r="161" spans="2:61">
      <c r="B161" s="206" t="s">
        <v>2</v>
      </c>
      <c r="C161" s="169" t="s">
        <v>3</v>
      </c>
      <c r="D161" s="207" t="s">
        <v>4</v>
      </c>
      <c r="E161" s="208" t="s">
        <v>80</v>
      </c>
      <c r="F161" s="173"/>
      <c r="G161" s="173"/>
      <c r="H161" s="173"/>
      <c r="I161" s="173"/>
      <c r="J161" s="173"/>
      <c r="K161" s="173"/>
      <c r="L161" s="69"/>
      <c r="M161" s="50"/>
      <c r="N161" s="1746"/>
      <c r="O161" s="993" t="s">
        <v>431</v>
      </c>
      <c r="P161" s="992">
        <f>F155</f>
        <v>156.14599999999999</v>
      </c>
      <c r="Q161" s="1121">
        <f>D150</f>
        <v>110</v>
      </c>
      <c r="R161" s="8"/>
      <c r="S161" s="751" t="s">
        <v>72</v>
      </c>
      <c r="T161" s="973">
        <f>F148+I150+L159+L151</f>
        <v>2.3400000000000003</v>
      </c>
      <c r="U161" s="974">
        <f>J150+M151+G148+M159</f>
        <v>2.34</v>
      </c>
      <c r="V161" s="8"/>
      <c r="W161" s="949" t="s">
        <v>102</v>
      </c>
      <c r="X161" s="973">
        <f>F146+I146+L156+L147</f>
        <v>42.795000000000002</v>
      </c>
      <c r="Y161" s="1142">
        <f>J146+M147+M156+G146</f>
        <v>34.630000000000003</v>
      </c>
      <c r="AA161" s="157"/>
      <c r="AB161" s="160"/>
      <c r="AC161" s="209"/>
      <c r="AD161" s="160"/>
      <c r="AE161" s="209"/>
      <c r="AF161" s="1115"/>
      <c r="AG161" s="135"/>
      <c r="AH161" s="160"/>
      <c r="AI161" s="160"/>
      <c r="AJ161" s="150"/>
      <c r="AK161" s="146"/>
      <c r="AL161" s="294"/>
      <c r="AM161" s="222"/>
      <c r="AN161" s="617"/>
      <c r="AO161" s="296"/>
      <c r="AP161" s="160"/>
      <c r="AQ161" s="160"/>
      <c r="AR161" s="160"/>
      <c r="AS161" s="160"/>
      <c r="AT161" s="160"/>
      <c r="AU161" s="160"/>
      <c r="AV161" s="160"/>
      <c r="AW161" s="15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</row>
    <row r="162" spans="2:61" ht="12.75" customHeight="1" thickBot="1">
      <c r="B162" s="177" t="s">
        <v>5</v>
      </c>
      <c r="C162" s="205"/>
      <c r="D162" s="156" t="s">
        <v>81</v>
      </c>
      <c r="E162" s="152"/>
      <c r="F162" s="160"/>
      <c r="G162" s="160"/>
      <c r="H162" s="160"/>
      <c r="I162" s="160"/>
      <c r="J162" s="160"/>
      <c r="K162" s="28"/>
      <c r="L162" s="28"/>
      <c r="M162" s="73"/>
      <c r="N162" s="1746"/>
      <c r="O162" s="1012" t="s">
        <v>295</v>
      </c>
      <c r="P162" s="971">
        <f>D147</f>
        <v>200</v>
      </c>
      <c r="Q162" s="1175">
        <f>D147</f>
        <v>200</v>
      </c>
      <c r="R162" s="8"/>
      <c r="S162" s="951" t="s">
        <v>327</v>
      </c>
      <c r="T162" s="973">
        <f>T163</f>
        <v>0.03</v>
      </c>
      <c r="U162" s="1089">
        <f>M150+G149</f>
        <v>0.03</v>
      </c>
      <c r="V162" s="8"/>
      <c r="W162" s="949" t="s">
        <v>88</v>
      </c>
      <c r="X162" s="973">
        <f>F145+L149</f>
        <v>14.79</v>
      </c>
      <c r="Y162" s="1132">
        <f>M149+G145</f>
        <v>11.83</v>
      </c>
      <c r="AA162" s="157"/>
      <c r="AB162" s="1115"/>
      <c r="AC162" s="209"/>
      <c r="AD162" s="160"/>
      <c r="AE162" s="209"/>
      <c r="AF162" s="160"/>
      <c r="AG162" s="157"/>
      <c r="AH162" s="160"/>
      <c r="AI162" s="170"/>
      <c r="AJ162" s="160"/>
      <c r="AK162" s="160"/>
      <c r="AL162" s="160"/>
      <c r="AM162" s="150"/>
      <c r="AN162" s="159"/>
      <c r="AO162" s="222"/>
      <c r="AP162" s="160"/>
      <c r="AQ162" s="160"/>
      <c r="AR162" s="160"/>
      <c r="AS162" s="160"/>
      <c r="AT162" s="160"/>
      <c r="AU162" s="160"/>
      <c r="AV162" s="160"/>
      <c r="AW162" s="213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</row>
    <row r="163" spans="2:61" ht="14.25" customHeight="1" thickBot="1">
      <c r="B163" s="894" t="s">
        <v>389</v>
      </c>
      <c r="C163" s="190"/>
      <c r="D163" s="895"/>
      <c r="E163" s="543" t="s">
        <v>378</v>
      </c>
      <c r="F163" s="544"/>
      <c r="G163" s="69"/>
      <c r="H163" s="175" t="s">
        <v>175</v>
      </c>
      <c r="I163" s="190"/>
      <c r="J163" s="190"/>
      <c r="K163" s="357" t="s">
        <v>682</v>
      </c>
      <c r="L163" s="69"/>
      <c r="M163" s="50"/>
      <c r="N163" s="1746"/>
      <c r="O163" s="390" t="s">
        <v>101</v>
      </c>
      <c r="P163" s="777">
        <f>F152</f>
        <v>7.0679999999999996</v>
      </c>
      <c r="Q163" s="1119">
        <f>G152</f>
        <v>6</v>
      </c>
      <c r="R163" s="8"/>
      <c r="S163" s="952" t="s">
        <v>365</v>
      </c>
      <c r="T163" s="956">
        <f>F149+L150</f>
        <v>0.03</v>
      </c>
      <c r="U163" s="995">
        <f>G149+M150</f>
        <v>0.03</v>
      </c>
      <c r="V163" s="8"/>
      <c r="W163" s="957" t="s">
        <v>242</v>
      </c>
      <c r="X163" s="977">
        <f>SUM(X156:X162)</f>
        <v>257.26000000000005</v>
      </c>
      <c r="Y163" s="958">
        <f>SUM(Y156:Y162)</f>
        <v>199.42500000000001</v>
      </c>
      <c r="AA163" s="164"/>
      <c r="AB163" s="1172"/>
      <c r="AC163" s="209"/>
      <c r="AD163" s="160"/>
      <c r="AE163" s="209"/>
      <c r="AF163" s="1115"/>
      <c r="AG163" s="157"/>
      <c r="AH163" s="160"/>
      <c r="AI163" s="15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57"/>
      <c r="AX163" s="159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</row>
    <row r="164" spans="2:61" ht="14.25" customHeight="1" thickBot="1">
      <c r="B164" s="435" t="s">
        <v>278</v>
      </c>
      <c r="C164" s="386" t="s">
        <v>378</v>
      </c>
      <c r="D164" s="661">
        <v>250</v>
      </c>
      <c r="E164" s="436" t="s">
        <v>134</v>
      </c>
      <c r="F164" s="99" t="s">
        <v>135</v>
      </c>
      <c r="G164" s="250" t="s">
        <v>136</v>
      </c>
      <c r="H164" s="497" t="s">
        <v>134</v>
      </c>
      <c r="I164" s="494" t="s">
        <v>135</v>
      </c>
      <c r="J164" s="516" t="s">
        <v>136</v>
      </c>
      <c r="K164" s="507" t="s">
        <v>134</v>
      </c>
      <c r="L164" s="494" t="s">
        <v>135</v>
      </c>
      <c r="M164" s="496" t="s">
        <v>136</v>
      </c>
      <c r="N164" s="1746"/>
      <c r="O164" s="942" t="s">
        <v>429</v>
      </c>
      <c r="P164" s="975">
        <f>I143</f>
        <v>139.66</v>
      </c>
      <c r="Q164" s="1121">
        <f>J143</f>
        <v>97.9</v>
      </c>
      <c r="R164" s="8"/>
      <c r="S164" s="713" t="s">
        <v>231</v>
      </c>
      <c r="T164" s="940">
        <f>I149</f>
        <v>6.25</v>
      </c>
      <c r="U164" s="1125">
        <f>J149</f>
        <v>6.25</v>
      </c>
      <c r="V164" s="8"/>
      <c r="W164" s="8"/>
      <c r="X164" s="8"/>
      <c r="Y164" s="71"/>
      <c r="AA164" s="164"/>
      <c r="AB164" s="1612"/>
      <c r="AC164" s="170"/>
      <c r="AD164" s="1115"/>
      <c r="AE164" s="209"/>
      <c r="AF164" s="160"/>
      <c r="AG164" s="157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57"/>
      <c r="AX164" s="157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</row>
    <row r="165" spans="2:61" ht="15" thickBot="1">
      <c r="B165" s="747" t="s">
        <v>610</v>
      </c>
      <c r="C165" s="434" t="s">
        <v>665</v>
      </c>
      <c r="D165" s="911" t="s">
        <v>383</v>
      </c>
      <c r="E165" s="103" t="s">
        <v>382</v>
      </c>
      <c r="F165" s="528">
        <v>17.5</v>
      </c>
      <c r="G165" s="420">
        <v>17.5</v>
      </c>
      <c r="H165" s="1568" t="s">
        <v>175</v>
      </c>
      <c r="I165" s="234">
        <v>3.5</v>
      </c>
      <c r="J165" s="237">
        <v>3.5</v>
      </c>
      <c r="K165" s="103" t="s">
        <v>217</v>
      </c>
      <c r="L165" s="704">
        <v>97.28</v>
      </c>
      <c r="M165" s="248">
        <v>86.6</v>
      </c>
      <c r="N165" s="1746"/>
      <c r="O165" s="54"/>
      <c r="P165" s="28"/>
      <c r="Q165" s="28"/>
      <c r="R165" s="28"/>
      <c r="S165" s="28"/>
      <c r="T165" s="28"/>
      <c r="U165" s="28"/>
      <c r="V165" s="28"/>
      <c r="W165" s="355" t="s">
        <v>97</v>
      </c>
      <c r="X165" s="1020">
        <f>F150+L144</f>
        <v>194</v>
      </c>
      <c r="Y165" s="1053">
        <f>F150+M144</f>
        <v>194</v>
      </c>
      <c r="AA165" s="157"/>
      <c r="AB165" s="1172"/>
      <c r="AC165" s="209"/>
      <c r="AD165" s="1115"/>
      <c r="AE165" s="209"/>
      <c r="AF165" s="160"/>
      <c r="AG165" s="15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</row>
    <row r="166" spans="2:61" ht="15" thickBot="1">
      <c r="B166" s="888" t="s">
        <v>303</v>
      </c>
      <c r="C166" s="1607" t="s">
        <v>666</v>
      </c>
      <c r="D166" s="1500"/>
      <c r="E166" s="393" t="s">
        <v>212</v>
      </c>
      <c r="F166" s="903">
        <v>4</v>
      </c>
      <c r="G166" s="1216">
        <v>4</v>
      </c>
      <c r="H166" s="771" t="s">
        <v>79</v>
      </c>
      <c r="I166" s="547">
        <v>200</v>
      </c>
      <c r="J166" s="1214">
        <v>200</v>
      </c>
      <c r="K166" s="337" t="s">
        <v>305</v>
      </c>
      <c r="L166" s="702">
        <v>17.7</v>
      </c>
      <c r="M166" s="716">
        <v>15</v>
      </c>
      <c r="N166" s="1746"/>
      <c r="W166" s="78"/>
      <c r="X166" s="373"/>
      <c r="Y166" s="981"/>
      <c r="AA166" s="164"/>
      <c r="AB166" s="1172"/>
      <c r="AC166" s="150"/>
      <c r="AD166" s="1126"/>
      <c r="AE166" s="209"/>
      <c r="AF166" s="160"/>
      <c r="AG166" s="15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</row>
    <row r="167" spans="2:61" ht="16.2" thickBot="1">
      <c r="B167" s="888" t="s">
        <v>176</v>
      </c>
      <c r="C167" s="551" t="s">
        <v>175</v>
      </c>
      <c r="D167" s="864">
        <v>200</v>
      </c>
      <c r="E167" s="337" t="s">
        <v>113</v>
      </c>
      <c r="F167" s="688">
        <v>0.22</v>
      </c>
      <c r="G167" s="689">
        <v>0.22</v>
      </c>
      <c r="H167" s="837" t="s">
        <v>69</v>
      </c>
      <c r="I167" s="432">
        <v>15</v>
      </c>
      <c r="J167" s="395">
        <v>15</v>
      </c>
      <c r="K167" s="346" t="s">
        <v>253</v>
      </c>
      <c r="L167" s="705">
        <v>23.44</v>
      </c>
      <c r="M167" s="689">
        <v>22.5</v>
      </c>
      <c r="N167" s="1746"/>
      <c r="O167" s="929" t="s">
        <v>444</v>
      </c>
      <c r="P167" s="930"/>
      <c r="Q167" s="930"/>
      <c r="R167" s="931"/>
      <c r="S167" s="36"/>
      <c r="T167" s="36"/>
      <c r="U167" s="36"/>
      <c r="V167" s="36"/>
      <c r="W167" s="36"/>
      <c r="X167" s="36"/>
      <c r="Y167" s="45"/>
      <c r="AA167" s="164"/>
      <c r="AB167" s="1172"/>
      <c r="AC167" s="209"/>
      <c r="AD167" s="160"/>
      <c r="AE167" s="209"/>
      <c r="AF167" s="160"/>
      <c r="AG167" s="15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57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</row>
    <row r="168" spans="2:61" ht="15" thickBot="1">
      <c r="B168" s="572" t="s">
        <v>10</v>
      </c>
      <c r="C168" s="513" t="s">
        <v>11</v>
      </c>
      <c r="D168" s="474">
        <v>70</v>
      </c>
      <c r="E168" s="346" t="s">
        <v>354</v>
      </c>
      <c r="F168" s="739" t="s">
        <v>624</v>
      </c>
      <c r="G168" s="732">
        <v>5</v>
      </c>
      <c r="H168" s="428" t="s">
        <v>97</v>
      </c>
      <c r="I168" s="406">
        <v>20</v>
      </c>
      <c r="J168" s="407">
        <v>20</v>
      </c>
      <c r="K168" s="346" t="s">
        <v>354</v>
      </c>
      <c r="L168" s="690" t="s">
        <v>314</v>
      </c>
      <c r="M168" s="689">
        <v>80</v>
      </c>
      <c r="N168" s="1746"/>
      <c r="O168" s="932" t="s">
        <v>134</v>
      </c>
      <c r="P168" s="969" t="s">
        <v>135</v>
      </c>
      <c r="Q168" s="970" t="s">
        <v>136</v>
      </c>
      <c r="R168" s="69"/>
      <c r="S168" s="935" t="s">
        <v>134</v>
      </c>
      <c r="T168" s="935" t="s">
        <v>135</v>
      </c>
      <c r="U168" s="936" t="s">
        <v>136</v>
      </c>
      <c r="V168" s="69"/>
      <c r="W168" s="935" t="s">
        <v>134</v>
      </c>
      <c r="X168" s="935" t="s">
        <v>135</v>
      </c>
      <c r="Y168" s="936" t="s">
        <v>136</v>
      </c>
      <c r="AA168" s="164"/>
      <c r="AB168" s="1172"/>
      <c r="AC168" s="209"/>
      <c r="AD168" s="160"/>
      <c r="AE168" s="209"/>
      <c r="AF168" s="1115"/>
      <c r="AG168" s="150"/>
      <c r="AH168" s="160"/>
      <c r="AI168" s="160"/>
      <c r="AJ168" s="160"/>
      <c r="AK168" s="160"/>
      <c r="AL168" s="157"/>
      <c r="AM168" s="298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287"/>
      <c r="BA168" s="160"/>
      <c r="BB168" s="160"/>
      <c r="BC168" s="160"/>
      <c r="BD168" s="160"/>
      <c r="BE168" s="160"/>
      <c r="BF168" s="160"/>
      <c r="BG168" s="160"/>
      <c r="BH168" s="160"/>
      <c r="BI168" s="160"/>
    </row>
    <row r="169" spans="2:61">
      <c r="B169" s="572" t="s">
        <v>10</v>
      </c>
      <c r="C169" s="513" t="s">
        <v>412</v>
      </c>
      <c r="D169" s="474">
        <v>50</v>
      </c>
      <c r="E169" s="346" t="s">
        <v>96</v>
      </c>
      <c r="F169" s="702">
        <v>11.62</v>
      </c>
      <c r="G169" s="716">
        <v>11.62</v>
      </c>
      <c r="H169" s="1213"/>
      <c r="I169" s="452"/>
      <c r="J169" s="1215"/>
      <c r="K169" s="346" t="s">
        <v>96</v>
      </c>
      <c r="L169" s="702">
        <v>29.55</v>
      </c>
      <c r="M169" s="689">
        <v>29.55</v>
      </c>
      <c r="N169" s="1746"/>
      <c r="O169" s="937" t="s">
        <v>421</v>
      </c>
      <c r="P169" s="971">
        <f>D169</f>
        <v>50</v>
      </c>
      <c r="Q169" s="1121">
        <f>D169</f>
        <v>50</v>
      </c>
      <c r="R169" s="8"/>
      <c r="S169" s="989" t="s">
        <v>341</v>
      </c>
      <c r="T169" s="1022">
        <f>U169/1000/0.04</f>
        <v>2.125</v>
      </c>
      <c r="U169" s="1095">
        <f>M168+G168</f>
        <v>85</v>
      </c>
      <c r="V169" s="8"/>
      <c r="W169" s="988" t="s">
        <v>422</v>
      </c>
      <c r="X169" s="138"/>
      <c r="Y169" s="142"/>
      <c r="AA169" s="164"/>
      <c r="AB169" s="160"/>
      <c r="AC169" s="171"/>
      <c r="AD169" s="1115"/>
      <c r="AE169" s="209"/>
      <c r="AF169" s="1115"/>
      <c r="AG169" s="150"/>
      <c r="AH169" s="160"/>
      <c r="AI169" s="170"/>
      <c r="AJ169" s="159"/>
      <c r="AK169" s="30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82"/>
      <c r="AZ169" s="157"/>
      <c r="BA169" s="157"/>
      <c r="BB169" s="160"/>
      <c r="BC169" s="160"/>
      <c r="BD169" s="160"/>
      <c r="BE169" s="160"/>
      <c r="BF169" s="160"/>
      <c r="BG169" s="160"/>
      <c r="BH169" s="160"/>
      <c r="BI169" s="160"/>
    </row>
    <row r="170" spans="2:61" ht="13.5" customHeight="1" thickBot="1">
      <c r="B170" s="554" t="s">
        <v>12</v>
      </c>
      <c r="C170" s="570" t="s">
        <v>683</v>
      </c>
      <c r="D170" s="669">
        <v>105</v>
      </c>
      <c r="E170" s="530" t="s">
        <v>99</v>
      </c>
      <c r="F170" s="662">
        <v>0.5</v>
      </c>
      <c r="G170" s="663">
        <v>0.5</v>
      </c>
      <c r="H170" s="8"/>
      <c r="I170" s="8"/>
      <c r="J170" s="71"/>
      <c r="K170" s="421" t="s">
        <v>72</v>
      </c>
      <c r="L170" s="525">
        <v>0.6</v>
      </c>
      <c r="M170" s="409">
        <v>0.6</v>
      </c>
      <c r="N170" s="1746"/>
      <c r="O170" s="942" t="s">
        <v>423</v>
      </c>
      <c r="P170" s="973">
        <f>D168</f>
        <v>70</v>
      </c>
      <c r="Q170" s="1157">
        <f>D168</f>
        <v>70</v>
      </c>
      <c r="R170" s="8"/>
      <c r="S170" s="751" t="s">
        <v>69</v>
      </c>
      <c r="T170" s="973">
        <f>I167+L177</f>
        <v>15.3</v>
      </c>
      <c r="U170" s="974">
        <f>J167+M177</f>
        <v>15.3</v>
      </c>
      <c r="V170" s="8"/>
      <c r="W170" s="874" t="s">
        <v>294</v>
      </c>
      <c r="X170" s="702">
        <f>L175</f>
        <v>6.25</v>
      </c>
      <c r="Y170" s="706">
        <f>M175</f>
        <v>6.25</v>
      </c>
      <c r="AA170" s="164"/>
      <c r="AB170" s="1172"/>
      <c r="AC170" s="209"/>
      <c r="AD170" s="1115"/>
      <c r="AE170" s="209"/>
      <c r="AF170" s="1115"/>
      <c r="AG170" s="150"/>
      <c r="AH170" s="160"/>
      <c r="AI170" s="150"/>
      <c r="AJ170" s="146"/>
      <c r="AK170" s="186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50"/>
      <c r="AX170" s="150"/>
      <c r="AY170" s="150"/>
      <c r="AZ170" s="150"/>
      <c r="BA170" s="150"/>
      <c r="BB170" s="160"/>
      <c r="BC170" s="160"/>
      <c r="BD170" s="160"/>
      <c r="BE170" s="160"/>
      <c r="BF170" s="160"/>
      <c r="BG170" s="160"/>
      <c r="BH170" s="160"/>
      <c r="BI170" s="160"/>
    </row>
    <row r="171" spans="2:61" ht="15" thickBot="1">
      <c r="B171" s="60"/>
      <c r="C171" s="155"/>
      <c r="D171" s="8"/>
      <c r="E171" s="886" t="s">
        <v>381</v>
      </c>
      <c r="F171" s="664"/>
      <c r="G171" s="668"/>
      <c r="H171" s="788" t="s">
        <v>670</v>
      </c>
      <c r="I171" s="36"/>
      <c r="J171" s="45"/>
      <c r="K171" s="921" t="s">
        <v>98</v>
      </c>
      <c r="L171" s="394">
        <v>5.25</v>
      </c>
      <c r="M171" s="409">
        <v>5.25</v>
      </c>
      <c r="N171" s="1746"/>
      <c r="O171" s="942" t="s">
        <v>95</v>
      </c>
      <c r="P171" s="973">
        <f>F165+F167</f>
        <v>17.72</v>
      </c>
      <c r="Q171" s="1121">
        <f>G165+G167</f>
        <v>17.72</v>
      </c>
      <c r="R171" s="8"/>
      <c r="S171" s="751" t="s">
        <v>199</v>
      </c>
      <c r="T171" s="973">
        <f>I165</f>
        <v>3.5</v>
      </c>
      <c r="U171" s="974">
        <f>J165</f>
        <v>3.5</v>
      </c>
      <c r="V171" s="8"/>
      <c r="W171" s="949" t="s">
        <v>102</v>
      </c>
      <c r="X171" s="973">
        <f>F172+L174</f>
        <v>17.2</v>
      </c>
      <c r="Y171" s="1722">
        <f>G172+M174</f>
        <v>14.375</v>
      </c>
      <c r="AA171" s="164"/>
      <c r="AB171" s="1114"/>
      <c r="AC171" s="186"/>
      <c r="AD171" s="1115"/>
      <c r="AE171" s="209"/>
      <c r="AF171" s="160"/>
      <c r="AG171" s="150"/>
      <c r="AH171" s="160"/>
      <c r="AI171" s="150"/>
      <c r="AJ171" s="146"/>
      <c r="AK171" s="186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50"/>
      <c r="AX171" s="150"/>
      <c r="AY171" s="150"/>
      <c r="AZ171" s="157"/>
      <c r="BA171" s="159"/>
      <c r="BB171" s="160"/>
      <c r="BC171" s="160"/>
      <c r="BD171" s="160"/>
      <c r="BE171" s="160"/>
      <c r="BF171" s="160"/>
      <c r="BG171" s="160"/>
      <c r="BH171" s="160"/>
      <c r="BI171" s="160"/>
    </row>
    <row r="172" spans="2:61" ht="15" thickBot="1">
      <c r="B172" s="60"/>
      <c r="C172" s="155"/>
      <c r="D172" s="8"/>
      <c r="E172" s="346" t="s">
        <v>336</v>
      </c>
      <c r="F172" s="731">
        <v>12</v>
      </c>
      <c r="G172" s="732">
        <v>10</v>
      </c>
      <c r="H172" s="436" t="s">
        <v>134</v>
      </c>
      <c r="I172" s="99" t="s">
        <v>135</v>
      </c>
      <c r="J172" s="244" t="s">
        <v>136</v>
      </c>
      <c r="K172" s="1724" t="s">
        <v>667</v>
      </c>
      <c r="L172" s="399"/>
      <c r="M172" s="586"/>
      <c r="N172" s="1746"/>
      <c r="O172" s="942" t="s">
        <v>243</v>
      </c>
      <c r="P172" s="992">
        <f>X174</f>
        <v>64.7</v>
      </c>
      <c r="Q172" s="1136">
        <f>Y174</f>
        <v>54.375</v>
      </c>
      <c r="R172" s="8"/>
      <c r="S172" s="751" t="s">
        <v>72</v>
      </c>
      <c r="T172" s="973">
        <f>F170+F174+L170</f>
        <v>1.6</v>
      </c>
      <c r="U172" s="974">
        <f>M170+G174+G170</f>
        <v>1.6</v>
      </c>
      <c r="V172" s="8"/>
      <c r="W172" s="713" t="s">
        <v>88</v>
      </c>
      <c r="X172" s="681">
        <f>L173</f>
        <v>23.55</v>
      </c>
      <c r="Y172" s="1723">
        <f>M173</f>
        <v>18.75</v>
      </c>
      <c r="AA172" s="164"/>
      <c r="AB172" s="160"/>
      <c r="AC172" s="209"/>
      <c r="AD172" s="160"/>
      <c r="AE172" s="209"/>
      <c r="AF172" s="1115"/>
      <c r="AG172" s="150"/>
      <c r="AH172" s="160"/>
      <c r="AI172" s="150"/>
      <c r="AJ172" s="146"/>
      <c r="AK172" s="186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4"/>
      <c r="AX172" s="150"/>
      <c r="AY172" s="150"/>
      <c r="AZ172" s="150"/>
      <c r="BA172" s="146"/>
      <c r="BB172" s="160"/>
      <c r="BC172" s="160"/>
      <c r="BD172" s="160"/>
      <c r="BE172" s="160"/>
      <c r="BF172" s="160"/>
      <c r="BG172" s="160"/>
      <c r="BH172" s="160"/>
      <c r="BI172" s="160"/>
    </row>
    <row r="173" spans="2:61">
      <c r="B173" s="60"/>
      <c r="C173" s="155"/>
      <c r="D173" s="8"/>
      <c r="E173" s="346" t="s">
        <v>98</v>
      </c>
      <c r="F173" s="731">
        <v>5</v>
      </c>
      <c r="G173" s="732">
        <v>5</v>
      </c>
      <c r="H173" s="103" t="s">
        <v>671</v>
      </c>
      <c r="I173" s="1712">
        <v>105</v>
      </c>
      <c r="J173" s="358">
        <v>105</v>
      </c>
      <c r="K173" s="346" t="s">
        <v>88</v>
      </c>
      <c r="L173" s="681">
        <v>23.55</v>
      </c>
      <c r="M173" s="682">
        <v>18.75</v>
      </c>
      <c r="N173" s="1746"/>
      <c r="O173" s="570" t="s">
        <v>684</v>
      </c>
      <c r="P173" s="975">
        <f>I173</f>
        <v>105</v>
      </c>
      <c r="Q173" s="1121">
        <f>D170</f>
        <v>105</v>
      </c>
      <c r="R173" s="8"/>
      <c r="S173" s="751" t="s">
        <v>200</v>
      </c>
      <c r="T173" s="939">
        <f>F166</f>
        <v>4</v>
      </c>
      <c r="U173" s="974">
        <f>G166</f>
        <v>4</v>
      </c>
      <c r="V173" s="8"/>
      <c r="W173" s="949" t="s">
        <v>441</v>
      </c>
      <c r="X173" s="973">
        <f>L166</f>
        <v>17.7</v>
      </c>
      <c r="Y173" s="1704">
        <f>M166</f>
        <v>15</v>
      </c>
      <c r="AA173" s="164"/>
      <c r="AB173" s="1114"/>
      <c r="AC173" s="182"/>
      <c r="AD173" s="1115"/>
      <c r="AE173" s="209"/>
      <c r="AF173" s="160"/>
      <c r="AG173" s="213"/>
      <c r="AH173" s="160"/>
      <c r="AI173" s="150"/>
      <c r="AJ173" s="146"/>
      <c r="AK173" s="186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11"/>
      <c r="AX173" s="160"/>
      <c r="AY173" s="160"/>
      <c r="AZ173" s="150"/>
      <c r="BA173" s="146"/>
      <c r="BB173" s="160"/>
      <c r="BC173" s="160"/>
      <c r="BD173" s="160"/>
      <c r="BE173" s="160"/>
      <c r="BF173" s="160"/>
      <c r="BG173" s="160"/>
      <c r="BH173" s="160"/>
      <c r="BI173" s="160"/>
    </row>
    <row r="174" spans="2:61">
      <c r="B174" s="60"/>
      <c r="C174" s="155"/>
      <c r="D174" s="8"/>
      <c r="E174" s="400" t="s">
        <v>99</v>
      </c>
      <c r="F174" s="867">
        <v>0.5</v>
      </c>
      <c r="G174" s="868">
        <v>0.5</v>
      </c>
      <c r="H174" s="416"/>
      <c r="I174" s="416"/>
      <c r="J174" s="668"/>
      <c r="K174" s="400" t="s">
        <v>336</v>
      </c>
      <c r="L174" s="690">
        <v>5.2</v>
      </c>
      <c r="M174" s="689">
        <v>4.375</v>
      </c>
      <c r="N174" s="1746"/>
      <c r="O174" s="346" t="s">
        <v>217</v>
      </c>
      <c r="P174" s="975">
        <f>L165+F177</f>
        <v>104.348</v>
      </c>
      <c r="Q174" s="1141">
        <f>M165+G177</f>
        <v>92.6</v>
      </c>
      <c r="R174" s="8"/>
      <c r="S174" s="951" t="s">
        <v>327</v>
      </c>
      <c r="T174" s="973">
        <f>F175</f>
        <v>0.01</v>
      </c>
      <c r="U174" s="974">
        <f>G175</f>
        <v>0.01</v>
      </c>
      <c r="V174" s="8"/>
      <c r="W174" s="957" t="s">
        <v>242</v>
      </c>
      <c r="X174" s="977">
        <f>SUM(X170:X173)</f>
        <v>64.7</v>
      </c>
      <c r="Y174" s="1013">
        <f>SUM(Y170:Y173)</f>
        <v>54.375</v>
      </c>
      <c r="AA174" s="164"/>
      <c r="AB174" s="1114"/>
      <c r="AC174" s="209"/>
      <c r="AD174" s="1115"/>
      <c r="AE174" s="209"/>
      <c r="AF174" s="160"/>
      <c r="AG174" s="160"/>
      <c r="AH174" s="160"/>
      <c r="AI174" s="170"/>
      <c r="AJ174" s="222"/>
      <c r="AK174" s="186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50"/>
      <c r="BA174" s="146"/>
      <c r="BB174" s="160"/>
      <c r="BC174" s="160"/>
      <c r="BD174" s="160"/>
      <c r="BE174" s="160"/>
      <c r="BF174" s="160"/>
      <c r="BG174" s="160"/>
      <c r="BH174" s="160"/>
      <c r="BI174" s="160"/>
    </row>
    <row r="175" spans="2:61">
      <c r="B175" s="60"/>
      <c r="C175" s="155"/>
      <c r="D175" s="8"/>
      <c r="E175" s="400" t="s">
        <v>365</v>
      </c>
      <c r="F175" s="865">
        <v>0.01</v>
      </c>
      <c r="G175" s="866">
        <v>0.01</v>
      </c>
      <c r="H175" s="8"/>
      <c r="I175" s="8"/>
      <c r="J175" s="71"/>
      <c r="K175" s="400" t="s">
        <v>294</v>
      </c>
      <c r="L175" s="702">
        <v>6.25</v>
      </c>
      <c r="M175" s="689">
        <v>6.25</v>
      </c>
      <c r="N175" s="1746"/>
      <c r="O175" s="942" t="s">
        <v>79</v>
      </c>
      <c r="P175" s="978">
        <f>F169+I166+L169</f>
        <v>241.17000000000002</v>
      </c>
      <c r="Q175" s="1136">
        <f>J166+M169+G169</f>
        <v>241.17000000000002</v>
      </c>
      <c r="R175" s="8"/>
      <c r="S175" s="952" t="s">
        <v>365</v>
      </c>
      <c r="T175" s="956">
        <f>F175</f>
        <v>0.01</v>
      </c>
      <c r="U175" s="995">
        <f>G175</f>
        <v>0.01</v>
      </c>
      <c r="V175" s="8"/>
      <c r="W175" s="8"/>
      <c r="X175" s="8"/>
      <c r="Y175" s="71"/>
      <c r="AA175" s="276"/>
      <c r="AB175" s="1115"/>
      <c r="AC175" s="209"/>
      <c r="AD175" s="160"/>
      <c r="AE175" s="209"/>
      <c r="AF175" s="160"/>
      <c r="AG175" s="160"/>
      <c r="AH175" s="160"/>
      <c r="AI175" s="150"/>
      <c r="AJ175" s="262"/>
      <c r="AK175" s="186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7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</row>
    <row r="176" spans="2:61">
      <c r="B176" s="60"/>
      <c r="C176" s="155"/>
      <c r="D176" s="8"/>
      <c r="E176" s="421" t="s">
        <v>97</v>
      </c>
      <c r="F176" s="525">
        <v>237.7</v>
      </c>
      <c r="G176" s="729">
        <v>237.7</v>
      </c>
      <c r="H176" s="8"/>
      <c r="I176" s="8"/>
      <c r="J176" s="71"/>
      <c r="K176" s="530" t="s">
        <v>105</v>
      </c>
      <c r="L176" s="525">
        <v>1.88</v>
      </c>
      <c r="M176" s="409">
        <v>1.88</v>
      </c>
      <c r="N176" s="1746"/>
      <c r="O176" s="346" t="s">
        <v>253</v>
      </c>
      <c r="P176" s="975">
        <f>L167</f>
        <v>23.44</v>
      </c>
      <c r="Q176" s="974">
        <f>M167</f>
        <v>22.5</v>
      </c>
      <c r="R176" s="8"/>
      <c r="S176" s="8"/>
      <c r="T176" s="8"/>
      <c r="U176" s="8"/>
      <c r="V176" s="8"/>
      <c r="W176" s="1226" t="s">
        <v>445</v>
      </c>
      <c r="X176" s="1227" t="s">
        <v>446</v>
      </c>
      <c r="Y176" s="1228" t="s">
        <v>447</v>
      </c>
      <c r="AA176" s="150"/>
      <c r="AB176" s="1114"/>
      <c r="AC176" s="1615"/>
      <c r="AD176" s="1115"/>
      <c r="AE176" s="150"/>
      <c r="AF176" s="1114"/>
      <c r="AG176" s="150"/>
      <c r="AH176" s="160"/>
      <c r="AI176" s="150"/>
      <c r="AJ176" s="146"/>
      <c r="AK176" s="186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</row>
    <row r="177" spans="2:61" ht="15" thickBot="1">
      <c r="B177" s="54"/>
      <c r="C177" s="326"/>
      <c r="D177" s="28"/>
      <c r="E177" s="348" t="s">
        <v>621</v>
      </c>
      <c r="F177" s="356">
        <v>7.0679999999999996</v>
      </c>
      <c r="G177" s="440">
        <v>6</v>
      </c>
      <c r="H177" s="28"/>
      <c r="I177" s="28"/>
      <c r="J177" s="73"/>
      <c r="K177" s="359" t="s">
        <v>69</v>
      </c>
      <c r="L177" s="438">
        <v>0.3</v>
      </c>
      <c r="M177" s="352">
        <v>0.3</v>
      </c>
      <c r="N177" s="1746"/>
      <c r="O177" s="955" t="s">
        <v>98</v>
      </c>
      <c r="P177" s="1097">
        <f>F173+L171</f>
        <v>10.25</v>
      </c>
      <c r="Q177" s="1091">
        <f>M171+G173</f>
        <v>10.25</v>
      </c>
      <c r="R177" s="8"/>
      <c r="S177" s="8"/>
      <c r="T177" s="8"/>
      <c r="U177" s="8"/>
      <c r="V177" s="8"/>
      <c r="W177" s="777" t="s">
        <v>457</v>
      </c>
      <c r="X177" s="1029">
        <f>Y177/1000/0.04</f>
        <v>0.125</v>
      </c>
      <c r="Y177" s="1030">
        <f>G168</f>
        <v>5</v>
      </c>
      <c r="AA177" s="150"/>
      <c r="AB177" s="1627"/>
      <c r="AC177" s="1618"/>
      <c r="AD177" s="1115"/>
      <c r="AE177" s="160"/>
      <c r="AF177" s="1115"/>
      <c r="AG177" s="160"/>
      <c r="AH177" s="160"/>
      <c r="AI177" s="150"/>
      <c r="AJ177" s="262"/>
      <c r="AK177" s="186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</row>
    <row r="178" spans="2:61" ht="15" thickBot="1">
      <c r="B178" s="160"/>
      <c r="C178" s="178"/>
      <c r="D178" s="160"/>
      <c r="E178" s="150"/>
      <c r="F178" s="146"/>
      <c r="G178" s="262"/>
      <c r="K178" s="150"/>
      <c r="L178" s="180"/>
      <c r="M178" s="293"/>
      <c r="N178" s="1746"/>
      <c r="O178" s="391" t="s">
        <v>105</v>
      </c>
      <c r="P178" s="1015">
        <f>L176</f>
        <v>1.88</v>
      </c>
      <c r="Q178" s="1118">
        <f>M176</f>
        <v>1.88</v>
      </c>
      <c r="R178" s="28"/>
      <c r="S178" s="355" t="s">
        <v>97</v>
      </c>
      <c r="T178" s="1020">
        <f>F176+I168</f>
        <v>257.7</v>
      </c>
      <c r="U178" s="1229">
        <f>J168+G176</f>
        <v>257.7</v>
      </c>
      <c r="V178" s="28"/>
      <c r="W178" s="777" t="s">
        <v>449</v>
      </c>
      <c r="X178" s="1029">
        <f>Y178/1000/0.04</f>
        <v>2</v>
      </c>
      <c r="Y178" s="1030">
        <f>M168</f>
        <v>80</v>
      </c>
      <c r="AA178" s="160"/>
      <c r="AB178" s="1115"/>
      <c r="AC178" s="160"/>
      <c r="AD178" s="1115"/>
      <c r="AE178" s="160"/>
      <c r="AF178" s="1115"/>
      <c r="AG178" s="160"/>
      <c r="AH178" s="160"/>
      <c r="AI178" s="150"/>
      <c r="AJ178" s="170"/>
      <c r="AK178" s="186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</row>
    <row r="179" spans="2:61" ht="15" thickBot="1">
      <c r="B179" s="180"/>
      <c r="C179" s="1567"/>
      <c r="D179" s="146"/>
      <c r="E179" s="164"/>
      <c r="F179" s="165"/>
      <c r="G179" s="284"/>
      <c r="K179" s="6"/>
      <c r="L179" s="39"/>
      <c r="M179" s="264"/>
      <c r="N179" s="1746"/>
      <c r="R179" s="8"/>
      <c r="W179" s="1230" t="s">
        <v>450</v>
      </c>
      <c r="X179" s="1033">
        <f>SUM(X177:X178)</f>
        <v>2.125</v>
      </c>
      <c r="Y179" s="1034">
        <f>SUM(Y177:Y178)</f>
        <v>85</v>
      </c>
      <c r="AA179" s="160"/>
      <c r="AB179" s="1115"/>
      <c r="AC179" s="160"/>
      <c r="AD179" s="1115"/>
      <c r="AE179" s="160"/>
      <c r="AF179" s="1115"/>
      <c r="AG179" s="160"/>
      <c r="AH179" s="160"/>
      <c r="AI179" s="157"/>
      <c r="AJ179" s="170"/>
      <c r="AK179" s="186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</row>
    <row r="180" spans="2:61">
      <c r="B180" s="180"/>
      <c r="C180" s="150"/>
      <c r="D180" s="146"/>
      <c r="E180" s="150"/>
      <c r="F180" s="159"/>
      <c r="G180" s="222"/>
      <c r="I180" s="160"/>
      <c r="J180" s="160"/>
      <c r="K180" s="44"/>
      <c r="L180" s="12"/>
      <c r="M180" s="260"/>
      <c r="N180" s="1746"/>
      <c r="AA180" s="160"/>
      <c r="AB180" s="1115"/>
      <c r="AC180" s="160"/>
      <c r="AD180" s="1115"/>
      <c r="AE180" s="160"/>
      <c r="AF180" s="1115"/>
      <c r="AG180" s="160"/>
      <c r="AH180" s="160"/>
      <c r="AI180" s="150"/>
      <c r="AJ180" s="170"/>
      <c r="AK180" s="186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</row>
    <row r="181" spans="2:61" ht="15.6">
      <c r="B181" s="160"/>
      <c r="C181" s="178"/>
      <c r="D181" s="160"/>
      <c r="E181" s="157"/>
      <c r="F181" s="159"/>
      <c r="G181" s="222"/>
      <c r="I181" s="8"/>
      <c r="J181" s="8"/>
      <c r="K181" s="6"/>
      <c r="L181" s="889"/>
      <c r="M181" s="264"/>
      <c r="N181" s="1746"/>
      <c r="AA181" s="160"/>
      <c r="AB181" s="1115"/>
      <c r="AC181" s="160"/>
      <c r="AD181" s="1115"/>
      <c r="AE181" s="160"/>
      <c r="AF181" s="1115"/>
      <c r="AG181" s="160"/>
      <c r="AH181" s="160"/>
      <c r="AI181" s="150"/>
      <c r="AJ181" s="297"/>
      <c r="AK181" s="186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5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</row>
    <row r="182" spans="2:61" ht="15.6">
      <c r="B182" s="160"/>
      <c r="C182" s="178"/>
      <c r="D182" s="160"/>
      <c r="E182" s="160"/>
      <c r="F182" s="160"/>
      <c r="G182" s="160"/>
      <c r="K182" s="6"/>
      <c r="L182" s="30"/>
      <c r="M182" s="264"/>
      <c r="N182" s="1746"/>
      <c r="AA182" s="160"/>
      <c r="AB182" s="1115"/>
      <c r="AC182" s="160"/>
      <c r="AD182" s="1115"/>
      <c r="AE182" s="160"/>
      <c r="AF182" s="1115"/>
      <c r="AG182" s="160"/>
      <c r="AH182" s="160"/>
      <c r="AI182" s="150"/>
      <c r="AJ182" s="297"/>
      <c r="AK182" s="186"/>
      <c r="AL182" s="160"/>
      <c r="AM182" s="160"/>
      <c r="AN182" s="160"/>
      <c r="AO182" s="160"/>
      <c r="AP182" s="160"/>
      <c r="AQ182" s="160"/>
      <c r="AR182" s="160"/>
      <c r="AS182" s="150"/>
      <c r="AT182" s="146"/>
      <c r="AU182" s="157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</row>
    <row r="183" spans="2:61" ht="15.6">
      <c r="B183" s="160"/>
      <c r="C183" s="178"/>
      <c r="D183" s="160"/>
      <c r="E183" s="160"/>
      <c r="F183" s="160"/>
      <c r="G183" s="160"/>
      <c r="K183" s="6"/>
      <c r="L183" s="12"/>
      <c r="M183" s="264"/>
      <c r="N183" s="1746"/>
      <c r="AA183" s="160"/>
      <c r="AB183" s="1115"/>
      <c r="AC183" s="160"/>
      <c r="AD183" s="1115"/>
      <c r="AE183" s="160"/>
      <c r="AF183" s="1115"/>
      <c r="AG183" s="160"/>
      <c r="AH183" s="160"/>
      <c r="AI183" s="150"/>
      <c r="AJ183" s="297"/>
      <c r="AK183" s="186"/>
      <c r="AL183" s="160"/>
      <c r="AM183" s="160"/>
      <c r="AN183" s="160"/>
      <c r="AO183" s="160"/>
      <c r="AP183" s="160"/>
      <c r="AQ183" s="160"/>
      <c r="AR183" s="160"/>
      <c r="AS183" s="150"/>
      <c r="AT183" s="146"/>
      <c r="AU183" s="160"/>
      <c r="AV183" s="160"/>
      <c r="AW183" s="212"/>
      <c r="AX183" s="212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</row>
    <row r="184" spans="2:61" ht="15.6">
      <c r="B184" s="160"/>
      <c r="C184" s="178"/>
      <c r="D184" s="160"/>
      <c r="E184" s="618"/>
      <c r="F184" s="160"/>
      <c r="G184" s="160"/>
      <c r="K184" s="6"/>
      <c r="L184" s="12"/>
      <c r="M184" s="264"/>
      <c r="N184" s="157"/>
      <c r="O184" s="8"/>
      <c r="P184" s="8"/>
      <c r="Q184" s="8"/>
      <c r="R184" s="8"/>
      <c r="S184" s="8"/>
      <c r="T184" s="8"/>
      <c r="U184" s="8"/>
      <c r="V184" s="8"/>
      <c r="W184" s="8"/>
      <c r="AA184" s="180"/>
      <c r="AB184" s="1115"/>
      <c r="AC184" s="170"/>
      <c r="AD184" s="1115"/>
      <c r="AE184" s="160"/>
      <c r="AF184" s="1115"/>
      <c r="AG184" s="160"/>
      <c r="AH184" s="160"/>
      <c r="AI184" s="150"/>
      <c r="AJ184" s="297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46"/>
      <c r="AU184" s="160"/>
      <c r="AV184" s="160"/>
      <c r="AW184" s="212"/>
      <c r="AX184" s="212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</row>
    <row r="185" spans="2:61" ht="15.6">
      <c r="B185" s="160"/>
      <c r="C185" s="178"/>
      <c r="D185" s="160"/>
      <c r="E185" s="286"/>
      <c r="F185" s="287"/>
      <c r="G185" s="283"/>
      <c r="K185" s="6"/>
      <c r="L185" s="12"/>
      <c r="M185" s="279"/>
      <c r="N185" s="157"/>
      <c r="O185" s="8"/>
      <c r="P185" s="8"/>
      <c r="Q185" s="8"/>
      <c r="R185" s="8"/>
      <c r="S185" s="8"/>
      <c r="T185" s="8"/>
      <c r="U185" s="8"/>
      <c r="V185" s="8"/>
      <c r="W185" s="8"/>
      <c r="AA185" s="160"/>
      <c r="AB185" s="1115"/>
      <c r="AC185" s="160"/>
      <c r="AD185" s="1115"/>
      <c r="AE185" s="160"/>
      <c r="AF185" s="1115"/>
      <c r="AG185" s="160"/>
      <c r="AH185" s="160"/>
      <c r="AI185" s="150"/>
      <c r="AJ185" s="297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50"/>
      <c r="AU185" s="150"/>
      <c r="AV185" s="160"/>
      <c r="AW185" s="212"/>
      <c r="AX185" s="212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</row>
    <row r="186" spans="2:61" ht="15.6">
      <c r="B186" s="160"/>
      <c r="C186" s="178"/>
      <c r="D186" s="160"/>
      <c r="E186" s="150"/>
      <c r="F186" s="174"/>
      <c r="G186" s="255"/>
      <c r="H186" s="150"/>
      <c r="I186" s="146"/>
      <c r="J186" s="262"/>
      <c r="K186" s="6"/>
      <c r="L186" s="12"/>
      <c r="M186" s="260"/>
      <c r="N186" s="157"/>
      <c r="O186" s="6"/>
      <c r="P186" s="12"/>
      <c r="Q186" s="279"/>
      <c r="R186" s="8"/>
      <c r="S186" s="8"/>
      <c r="T186" s="8"/>
      <c r="U186" s="8"/>
      <c r="V186" s="8"/>
      <c r="W186" s="8"/>
      <c r="AA186" s="160"/>
      <c r="AB186" s="1115"/>
      <c r="AC186" s="160"/>
      <c r="AD186" s="1115"/>
      <c r="AE186" s="160"/>
      <c r="AF186" s="1115"/>
      <c r="AG186" s="160"/>
      <c r="AH186" s="160"/>
      <c r="AI186" s="150"/>
      <c r="AJ186" s="297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50"/>
      <c r="AU186" s="150"/>
      <c r="AV186" s="160"/>
      <c r="AW186" s="150"/>
      <c r="AX186" s="15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</row>
    <row r="187" spans="2:61" ht="15.6">
      <c r="B187" s="160"/>
      <c r="C187" s="178"/>
      <c r="D187" s="160"/>
      <c r="E187" s="150"/>
      <c r="F187" s="619"/>
      <c r="G187" s="620"/>
      <c r="H187" s="164"/>
      <c r="I187" s="166"/>
      <c r="J187" s="263"/>
      <c r="K187" s="160"/>
      <c r="L187" s="160"/>
      <c r="M187" s="160"/>
      <c r="N187" s="157"/>
      <c r="O187" s="41"/>
      <c r="P187" s="12"/>
      <c r="Q187" s="260"/>
      <c r="R187" s="8"/>
      <c r="S187" s="8"/>
      <c r="T187" s="8"/>
      <c r="U187" s="8"/>
      <c r="V187" s="8"/>
      <c r="W187" s="8"/>
      <c r="AA187" s="160"/>
      <c r="AB187" s="1115"/>
      <c r="AC187" s="160"/>
      <c r="AD187" s="1115"/>
      <c r="AE187" s="160"/>
      <c r="AF187" s="1115"/>
      <c r="AG187" s="160"/>
      <c r="AH187" s="160"/>
      <c r="AI187" s="150"/>
      <c r="AJ187" s="297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261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</row>
    <row r="188" spans="2:61">
      <c r="B188" s="160"/>
      <c r="C188" s="178"/>
      <c r="D188" s="160"/>
      <c r="E188" s="150"/>
      <c r="F188" s="146"/>
      <c r="G188" s="262"/>
      <c r="H188" s="164"/>
      <c r="I188" s="165"/>
      <c r="J188" s="284"/>
      <c r="K188" s="12"/>
      <c r="L188" s="260"/>
      <c r="M188" s="160"/>
      <c r="N188" s="157"/>
      <c r="O188" s="8"/>
      <c r="P188" s="8"/>
      <c r="Q188" s="8"/>
      <c r="R188" s="8"/>
      <c r="S188" s="8"/>
      <c r="T188" s="8"/>
      <c r="U188" s="8"/>
      <c r="V188" s="8"/>
      <c r="W188" s="8"/>
      <c r="AA188" s="160"/>
      <c r="AB188" s="1115"/>
      <c r="AC188" s="160"/>
      <c r="AD188" s="1115"/>
      <c r="AE188" s="160"/>
      <c r="AF188" s="1115"/>
      <c r="AG188" s="160"/>
      <c r="AH188" s="160"/>
      <c r="AI188" s="15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50"/>
      <c r="AU188" s="146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</row>
    <row r="189" spans="2:61">
      <c r="B189" s="307"/>
      <c r="C189" s="307"/>
      <c r="D189" s="202" t="s">
        <v>210</v>
      </c>
      <c r="E189" s="128"/>
      <c r="F189" s="202"/>
      <c r="G189" s="202"/>
      <c r="H189" s="202"/>
      <c r="I189" s="202"/>
      <c r="J189" s="9"/>
      <c r="K189" s="9"/>
      <c r="L189" s="9"/>
      <c r="N189" s="1746"/>
      <c r="O189" s="8"/>
      <c r="P189" s="8"/>
      <c r="Q189" s="8"/>
      <c r="R189" s="8"/>
      <c r="S189" s="8"/>
      <c r="T189" s="8"/>
      <c r="U189" s="8"/>
      <c r="V189" s="8"/>
      <c r="W189" s="8"/>
      <c r="AA189" s="160"/>
      <c r="AB189" s="1115"/>
      <c r="AC189" s="160"/>
      <c r="AD189" s="1115"/>
      <c r="AE189" s="160"/>
      <c r="AF189" s="1115"/>
      <c r="AG189" s="160"/>
      <c r="AH189" s="160"/>
      <c r="AI189" s="15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50"/>
      <c r="AU189" s="146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</row>
    <row r="190" spans="2:61">
      <c r="B190" s="128"/>
      <c r="C190" s="1660" t="s">
        <v>396</v>
      </c>
      <c r="D190" s="128"/>
      <c r="E190" s="128"/>
      <c r="F190" s="128"/>
      <c r="G190" s="203"/>
      <c r="H190" s="203"/>
      <c r="I190" s="203"/>
      <c r="K190" s="136"/>
      <c r="L190" s="2"/>
      <c r="N190" s="1746"/>
      <c r="O190" s="8"/>
      <c r="P190" s="8"/>
      <c r="Q190" s="8"/>
      <c r="R190" s="8"/>
      <c r="S190" s="8"/>
      <c r="T190" s="8"/>
      <c r="U190" s="8"/>
      <c r="V190" s="8"/>
      <c r="W190" s="8"/>
      <c r="AA190" s="160"/>
      <c r="AB190" s="1115"/>
      <c r="AC190" s="160"/>
      <c r="AD190" s="1115"/>
      <c r="AE190" s="160"/>
      <c r="AF190" s="1115"/>
      <c r="AG190" s="160"/>
      <c r="AH190" s="160"/>
      <c r="AI190" s="150"/>
      <c r="AJ190" s="160"/>
      <c r="AK190" s="160"/>
      <c r="AL190" s="160"/>
      <c r="AM190" s="160"/>
      <c r="AN190" s="160"/>
      <c r="AO190" s="160"/>
      <c r="AP190" s="160"/>
      <c r="AQ190" s="164"/>
      <c r="AR190" s="165"/>
      <c r="AS190" s="146"/>
      <c r="AT190" s="150"/>
      <c r="AU190" s="146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</row>
    <row r="191" spans="2:61">
      <c r="B191" s="489" t="s">
        <v>202</v>
      </c>
      <c r="C191" s="128"/>
      <c r="D191" s="128"/>
      <c r="E191" s="128"/>
      <c r="F191" s="490"/>
      <c r="G191" s="490"/>
      <c r="H191" s="491"/>
      <c r="I191" s="128"/>
      <c r="N191" s="1746"/>
      <c r="O191" s="8"/>
      <c r="P191" s="8"/>
      <c r="Q191" s="8"/>
      <c r="R191" s="8"/>
      <c r="S191" s="8"/>
      <c r="T191" s="8"/>
      <c r="U191" s="8"/>
      <c r="V191" s="8"/>
      <c r="W191" s="8"/>
      <c r="AA191" s="160"/>
      <c r="AB191" s="1115"/>
      <c r="AC191" s="160"/>
      <c r="AD191" s="1115"/>
      <c r="AE191" s="160"/>
      <c r="AF191" s="1115"/>
      <c r="AG191" s="160"/>
      <c r="AH191" s="160"/>
      <c r="AI191" s="160"/>
      <c r="AJ191" s="1509"/>
      <c r="AK191" s="160"/>
      <c r="AL191" s="160"/>
      <c r="AM191" s="160"/>
      <c r="AN191" s="160"/>
      <c r="AO191" s="160"/>
      <c r="AP191" s="160"/>
      <c r="AQ191" s="150"/>
      <c r="AR191" s="146"/>
      <c r="AS191" s="146"/>
      <c r="AT191" s="150"/>
      <c r="AU191" s="146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</row>
    <row r="192" spans="2:61">
      <c r="B192" s="128"/>
      <c r="C192" s="205"/>
      <c r="D192" s="128"/>
      <c r="E192" s="128"/>
      <c r="F192" s="128"/>
      <c r="G192" s="128"/>
      <c r="H192" s="128"/>
      <c r="I192" s="128"/>
      <c r="N192" s="1746"/>
      <c r="O192" s="8"/>
      <c r="P192" s="8"/>
      <c r="Q192" s="8"/>
      <c r="R192" s="8"/>
      <c r="S192" s="8"/>
      <c r="T192" s="8"/>
      <c r="U192" s="8"/>
      <c r="V192" s="8"/>
      <c r="W192" s="8"/>
      <c r="AA192" s="160"/>
      <c r="AB192" s="1115"/>
      <c r="AC192" s="160"/>
      <c r="AD192" s="1115"/>
      <c r="AE192" s="160"/>
      <c r="AF192" s="1115"/>
      <c r="AG192" s="160"/>
      <c r="AH192" s="160"/>
      <c r="AI192" s="160"/>
      <c r="AJ192" s="146"/>
      <c r="AK192" s="160"/>
      <c r="AL192" s="160"/>
      <c r="AM192" s="160"/>
      <c r="AN192" s="160"/>
      <c r="AO192" s="160"/>
      <c r="AP192" s="160"/>
      <c r="AQ192" s="150"/>
      <c r="AR192" s="146"/>
      <c r="AS192" s="146"/>
      <c r="AT192" s="164"/>
      <c r="AU192" s="165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</row>
    <row r="193" spans="1:61">
      <c r="B193" s="203" t="s">
        <v>218</v>
      </c>
      <c r="C193" s="203"/>
      <c r="D193" s="204"/>
      <c r="E193" s="128"/>
      <c r="F193" s="228" t="s">
        <v>398</v>
      </c>
      <c r="I193" s="80">
        <v>0.35</v>
      </c>
      <c r="K193" t="s">
        <v>272</v>
      </c>
      <c r="N193" s="1746"/>
      <c r="O193" s="8"/>
      <c r="P193" s="41"/>
      <c r="Q193" s="816"/>
      <c r="R193" s="817"/>
      <c r="S193" s="8"/>
      <c r="T193" s="8"/>
      <c r="U193" s="8"/>
      <c r="V193" s="8"/>
      <c r="W193" s="8"/>
      <c r="AA193" s="160"/>
      <c r="AB193" s="1115"/>
      <c r="AC193" s="160"/>
      <c r="AD193" s="1115"/>
      <c r="AE193" s="160"/>
      <c r="AF193" s="1115"/>
      <c r="AG193" s="160"/>
      <c r="AH193" s="160"/>
      <c r="AI193" s="160"/>
      <c r="AJ193" s="146"/>
      <c r="AK193" s="160"/>
      <c r="AL193" s="160"/>
      <c r="AM193" s="160"/>
      <c r="AN193" s="160"/>
      <c r="AO193" s="160"/>
      <c r="AP193" s="160"/>
      <c r="AQ193" s="160"/>
      <c r="AR193" s="160"/>
      <c r="AS193" s="159"/>
      <c r="AT193" s="164"/>
      <c r="AU193" s="165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</row>
    <row r="194" spans="1:61" ht="16.2" thickBot="1">
      <c r="B194" s="282"/>
      <c r="C194" s="205"/>
      <c r="D194" s="128"/>
      <c r="E194" s="128"/>
      <c r="F194" s="128"/>
      <c r="G194" s="128"/>
      <c r="H194" s="128"/>
      <c r="I194" s="128"/>
      <c r="N194" s="1746"/>
      <c r="O194" s="8"/>
      <c r="P194" s="8"/>
      <c r="Q194" s="8"/>
      <c r="R194" s="8"/>
      <c r="S194" s="8"/>
      <c r="T194" s="8"/>
      <c r="U194" s="8"/>
      <c r="V194" s="8"/>
      <c r="W194" s="8"/>
      <c r="AA194" s="1802"/>
      <c r="AB194" s="1115"/>
      <c r="AC194" s="160"/>
      <c r="AD194" s="1115"/>
      <c r="AE194" s="281"/>
      <c r="AF194" s="1115"/>
      <c r="AG194" s="160"/>
      <c r="AH194" s="160"/>
      <c r="AI194" s="160"/>
      <c r="AJ194" s="146"/>
      <c r="AK194" s="160"/>
      <c r="AL194" s="160"/>
      <c r="AM194" s="160"/>
      <c r="AN194" s="160"/>
      <c r="AO194" s="160"/>
      <c r="AP194" s="160"/>
      <c r="AQ194" s="150"/>
      <c r="AR194" s="297"/>
      <c r="AS194" s="160"/>
      <c r="AT194" s="160"/>
      <c r="AU194" s="15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</row>
    <row r="195" spans="1:61" ht="15.6">
      <c r="B195" s="206" t="s">
        <v>2</v>
      </c>
      <c r="C195" s="169" t="s">
        <v>3</v>
      </c>
      <c r="D195" s="207" t="s">
        <v>4</v>
      </c>
      <c r="E195" s="208" t="s">
        <v>80</v>
      </c>
      <c r="F195" s="173"/>
      <c r="G195" s="173"/>
      <c r="H195" s="173"/>
      <c r="I195" s="173"/>
      <c r="J195" s="173"/>
      <c r="K195" s="173"/>
      <c r="L195" s="69"/>
      <c r="M195" s="50"/>
      <c r="N195" s="1746"/>
      <c r="O195" s="8"/>
      <c r="P195" s="8"/>
      <c r="Q195" s="8"/>
      <c r="R195" s="8"/>
      <c r="S195" s="1721"/>
      <c r="T195" s="8"/>
      <c r="U195" s="8"/>
      <c r="V195" s="8"/>
      <c r="W195" s="8"/>
      <c r="AA195" s="240"/>
      <c r="AB195" s="1115"/>
      <c r="AC195" s="160"/>
      <c r="AD195" s="1116"/>
      <c r="AE195" s="209"/>
      <c r="AF195" s="1115"/>
      <c r="AG195" s="160"/>
      <c r="AH195" s="160"/>
      <c r="AI195" s="160"/>
      <c r="AJ195" s="159"/>
      <c r="AK195" s="160"/>
      <c r="AL195" s="160"/>
      <c r="AM195" s="160"/>
      <c r="AN195" s="160"/>
      <c r="AO195" s="160"/>
      <c r="AP195" s="160"/>
      <c r="AQ195" s="150"/>
      <c r="AR195" s="297"/>
      <c r="AS195" s="160"/>
      <c r="AT195" s="160"/>
      <c r="AU195" s="213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</row>
    <row r="196" spans="1:61" ht="16.2" thickBot="1">
      <c r="B196" s="177" t="s">
        <v>5</v>
      </c>
      <c r="C196" s="209"/>
      <c r="D196" s="156" t="s">
        <v>81</v>
      </c>
      <c r="E196" s="54"/>
      <c r="F196" s="28"/>
      <c r="G196" s="28"/>
      <c r="H196" s="158"/>
      <c r="I196" s="158"/>
      <c r="J196" s="158"/>
      <c r="K196" s="158"/>
      <c r="L196" s="28"/>
      <c r="M196" s="73"/>
      <c r="N196" s="1746"/>
      <c r="O196" s="8"/>
      <c r="P196" s="8"/>
      <c r="Q196" s="8"/>
      <c r="R196" s="8"/>
      <c r="S196" s="8"/>
      <c r="T196" s="8"/>
      <c r="U196" s="8"/>
      <c r="V196" s="8"/>
      <c r="W196" s="8"/>
      <c r="AA196" s="157"/>
      <c r="AB196" s="160"/>
      <c r="AC196" s="209"/>
      <c r="AD196" s="160"/>
      <c r="AE196" s="209"/>
      <c r="AF196" s="1115"/>
      <c r="AG196" s="135"/>
      <c r="AH196" s="160"/>
      <c r="AI196" s="150"/>
      <c r="AJ196" s="159"/>
      <c r="AK196" s="160"/>
      <c r="AL196" s="160"/>
      <c r="AM196" s="160"/>
      <c r="AN196" s="160"/>
      <c r="AO196" s="160"/>
      <c r="AP196" s="160"/>
      <c r="AQ196" s="150"/>
      <c r="AR196" s="297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</row>
    <row r="197" spans="1:61" ht="16.2" thickBot="1">
      <c r="B197" s="894" t="s">
        <v>401</v>
      </c>
      <c r="C197" s="173"/>
      <c r="D197" s="168"/>
      <c r="E197" s="450" t="s">
        <v>308</v>
      </c>
      <c r="F197" s="36"/>
      <c r="G197" s="45"/>
      <c r="H197" s="566" t="s">
        <v>333</v>
      </c>
      <c r="I197" s="36"/>
      <c r="J197" s="45"/>
      <c r="K197" s="441" t="s">
        <v>334</v>
      </c>
      <c r="L197" s="69"/>
      <c r="M197" s="50"/>
      <c r="N197" s="1746"/>
      <c r="O197" s="8"/>
      <c r="P197" s="8"/>
      <c r="Q197" s="8"/>
      <c r="R197" s="8"/>
      <c r="S197" s="8"/>
      <c r="T197" s="8"/>
      <c r="U197" s="8"/>
      <c r="V197" s="8"/>
      <c r="W197" s="8"/>
      <c r="AA197" s="157"/>
      <c r="AB197" s="1115"/>
      <c r="AC197" s="209"/>
      <c r="AD197" s="160"/>
      <c r="AE197" s="209"/>
      <c r="AF197" s="1115"/>
      <c r="AG197" s="157"/>
      <c r="AH197" s="160"/>
      <c r="AI197" s="150"/>
      <c r="AJ197" s="159"/>
      <c r="AK197" s="160"/>
      <c r="AL197" s="160"/>
      <c r="AM197" s="160"/>
      <c r="AN197" s="160"/>
      <c r="AO197" s="160"/>
      <c r="AP197" s="160"/>
      <c r="AQ197" s="150"/>
      <c r="AR197" s="297"/>
      <c r="AS197" s="160"/>
      <c r="AT197" s="15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</row>
    <row r="198" spans="1:61" ht="16.2" thickBot="1">
      <c r="B198" s="622" t="s">
        <v>185</v>
      </c>
      <c r="C198" s="323" t="s">
        <v>267</v>
      </c>
      <c r="D198" s="1602">
        <v>250</v>
      </c>
      <c r="E198" s="567" t="s">
        <v>134</v>
      </c>
      <c r="F198" s="99" t="s">
        <v>135</v>
      </c>
      <c r="G198" s="624" t="s">
        <v>136</v>
      </c>
      <c r="H198" s="567" t="s">
        <v>134</v>
      </c>
      <c r="I198" s="99" t="s">
        <v>135</v>
      </c>
      <c r="J198" s="244" t="s">
        <v>136</v>
      </c>
      <c r="K198" s="442" t="s">
        <v>335</v>
      </c>
      <c r="L198" s="28"/>
      <c r="M198" s="73"/>
      <c r="N198" s="1746"/>
      <c r="O198" s="8"/>
      <c r="P198" s="8"/>
      <c r="Q198" s="8"/>
      <c r="R198" s="8"/>
      <c r="S198" s="8"/>
      <c r="T198" s="8"/>
      <c r="U198" s="8"/>
      <c r="V198" s="8"/>
      <c r="W198" s="8"/>
      <c r="AA198" s="164"/>
      <c r="AB198" s="1172"/>
      <c r="AC198" s="209"/>
      <c r="AD198" s="160"/>
      <c r="AE198" s="209"/>
      <c r="AF198" s="160"/>
      <c r="AG198" s="157"/>
      <c r="AH198" s="160"/>
      <c r="AI198" s="150"/>
      <c r="AJ198" s="150"/>
      <c r="AK198" s="146"/>
      <c r="AL198" s="249"/>
      <c r="AM198" s="249"/>
      <c r="AN198" s="160"/>
      <c r="AO198" s="160"/>
      <c r="AP198" s="160"/>
      <c r="AQ198" s="150"/>
      <c r="AR198" s="297"/>
      <c r="AS198" s="160"/>
      <c r="AT198" s="164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</row>
    <row r="199" spans="1:61" ht="16.2" thickBot="1">
      <c r="B199" s="1857" t="s">
        <v>315</v>
      </c>
      <c r="C199" s="415" t="s">
        <v>241</v>
      </c>
      <c r="D199" s="887">
        <v>60</v>
      </c>
      <c r="E199" s="103" t="s">
        <v>467</v>
      </c>
      <c r="F199" s="220">
        <v>56.1</v>
      </c>
      <c r="G199" s="420">
        <v>42</v>
      </c>
      <c r="H199" s="55" t="s">
        <v>101</v>
      </c>
      <c r="I199" s="220">
        <v>65.05</v>
      </c>
      <c r="J199" s="848">
        <v>55.3</v>
      </c>
      <c r="K199" s="537" t="s">
        <v>134</v>
      </c>
      <c r="L199" s="105" t="s">
        <v>135</v>
      </c>
      <c r="M199" s="241" t="s">
        <v>136</v>
      </c>
      <c r="N199" s="1746"/>
      <c r="O199" s="1721"/>
      <c r="P199" s="8"/>
      <c r="Q199" s="8"/>
      <c r="R199" s="8"/>
      <c r="S199" s="8"/>
      <c r="T199" s="8"/>
      <c r="U199" s="8"/>
      <c r="V199" s="8"/>
      <c r="W199" s="8"/>
      <c r="AA199" s="164"/>
      <c r="AB199" s="1612"/>
      <c r="AC199" s="170"/>
      <c r="AD199" s="1176"/>
      <c r="AE199" s="209"/>
      <c r="AF199" s="160"/>
      <c r="AG199" s="157"/>
      <c r="AH199" s="160"/>
      <c r="AI199" s="150"/>
      <c r="AJ199" s="182"/>
      <c r="AK199" s="146"/>
      <c r="AL199" s="262"/>
      <c r="AM199" s="249"/>
      <c r="AN199" s="160"/>
      <c r="AO199" s="160"/>
      <c r="AP199" s="160"/>
      <c r="AQ199" s="150"/>
      <c r="AR199" s="297"/>
      <c r="AS199" s="160"/>
      <c r="AT199" s="299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</row>
    <row r="200" spans="1:61" ht="16.2" thickBot="1">
      <c r="B200" s="708"/>
      <c r="C200" s="1858" t="s">
        <v>695</v>
      </c>
      <c r="D200" s="1859"/>
      <c r="E200" s="346" t="s">
        <v>117</v>
      </c>
      <c r="F200" s="702">
        <v>12.5</v>
      </c>
      <c r="G200" s="716">
        <v>10</v>
      </c>
      <c r="H200" s="807" t="s">
        <v>340</v>
      </c>
      <c r="I200" s="702">
        <v>27.763999999999999</v>
      </c>
      <c r="J200" s="392">
        <v>24.7</v>
      </c>
      <c r="K200" s="103" t="s">
        <v>404</v>
      </c>
      <c r="L200" s="220">
        <v>210.9</v>
      </c>
      <c r="M200" s="242">
        <v>157.5</v>
      </c>
      <c r="N200" s="1746"/>
      <c r="AA200" s="157"/>
      <c r="AB200" s="160"/>
      <c r="AC200" s="209"/>
      <c r="AD200" s="1115"/>
      <c r="AE200" s="209"/>
      <c r="AF200" s="160"/>
      <c r="AG200" s="157"/>
      <c r="AH200" s="160"/>
      <c r="AI200" s="150"/>
      <c r="AJ200" s="150"/>
      <c r="AK200" s="146"/>
      <c r="AL200" s="262"/>
      <c r="AM200" s="249"/>
      <c r="AN200" s="160"/>
      <c r="AO200" s="160"/>
      <c r="AP200" s="160"/>
      <c r="AQ200" s="157"/>
      <c r="AR200" s="297"/>
      <c r="AS200" s="160"/>
      <c r="AT200" s="15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</row>
    <row r="201" spans="1:61" ht="16.2" thickBot="1">
      <c r="B201" s="572" t="s">
        <v>332</v>
      </c>
      <c r="C201" s="1608" t="s">
        <v>702</v>
      </c>
      <c r="D201" s="915">
        <v>100</v>
      </c>
      <c r="E201" s="346" t="s">
        <v>336</v>
      </c>
      <c r="F201" s="865">
        <v>12</v>
      </c>
      <c r="G201" s="866">
        <v>10</v>
      </c>
      <c r="H201" s="381" t="s">
        <v>94</v>
      </c>
      <c r="I201" s="702">
        <v>16</v>
      </c>
      <c r="J201" s="392">
        <v>16</v>
      </c>
      <c r="K201" s="346" t="s">
        <v>88</v>
      </c>
      <c r="L201" s="702">
        <v>10.08</v>
      </c>
      <c r="M201" s="703">
        <v>7.2</v>
      </c>
      <c r="N201" s="1746"/>
      <c r="O201" s="929" t="s">
        <v>451</v>
      </c>
      <c r="P201" s="930"/>
      <c r="Q201" s="930"/>
      <c r="R201" s="931"/>
      <c r="S201" s="36"/>
      <c r="T201" s="36"/>
      <c r="U201" s="36"/>
      <c r="V201" s="36"/>
      <c r="W201" s="36"/>
      <c r="X201" s="36"/>
      <c r="Y201" s="45"/>
      <c r="AA201" s="164"/>
      <c r="AB201" s="1172"/>
      <c r="AC201" s="150"/>
      <c r="AD201" s="160"/>
      <c r="AE201" s="209"/>
      <c r="AF201" s="160"/>
      <c r="AG201" s="157"/>
      <c r="AH201" s="160"/>
      <c r="AI201" s="157"/>
      <c r="AJ201" s="150"/>
      <c r="AK201" s="146"/>
      <c r="AL201" s="249"/>
      <c r="AM201" s="614"/>
      <c r="AN201" s="287"/>
      <c r="AO201" s="283"/>
      <c r="AP201" s="160"/>
      <c r="AQ201" s="150"/>
      <c r="AR201" s="18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</row>
    <row r="202" spans="1:61" ht="15" thickBot="1">
      <c r="B202" s="405" t="s">
        <v>307</v>
      </c>
      <c r="C202" s="434" t="s">
        <v>334</v>
      </c>
      <c r="D202" s="911">
        <v>180</v>
      </c>
      <c r="E202" s="346" t="s">
        <v>309</v>
      </c>
      <c r="F202" s="702">
        <v>5</v>
      </c>
      <c r="G202" s="703">
        <v>5</v>
      </c>
      <c r="H202" s="381" t="s">
        <v>79</v>
      </c>
      <c r="I202" s="702">
        <v>7.23</v>
      </c>
      <c r="J202" s="401">
        <v>7.23</v>
      </c>
      <c r="K202" s="346" t="s">
        <v>336</v>
      </c>
      <c r="L202" s="702">
        <v>8.64</v>
      </c>
      <c r="M202" s="703">
        <v>7.2</v>
      </c>
      <c r="N202" s="1746"/>
      <c r="O202" s="932" t="s">
        <v>134</v>
      </c>
      <c r="P202" s="969" t="s">
        <v>135</v>
      </c>
      <c r="Q202" s="970" t="s">
        <v>136</v>
      </c>
      <c r="R202" s="69"/>
      <c r="S202" s="935" t="s">
        <v>134</v>
      </c>
      <c r="T202" s="935" t="s">
        <v>135</v>
      </c>
      <c r="U202" s="936" t="s">
        <v>136</v>
      </c>
      <c r="V202" s="69"/>
      <c r="W202" s="935" t="s">
        <v>134</v>
      </c>
      <c r="X202" s="935" t="s">
        <v>135</v>
      </c>
      <c r="Y202" s="936" t="s">
        <v>136</v>
      </c>
      <c r="AA202" s="164"/>
      <c r="AB202" s="1172"/>
      <c r="AC202" s="209"/>
      <c r="AD202" s="160"/>
      <c r="AE202" s="209"/>
      <c r="AF202" s="160"/>
      <c r="AG202" s="150"/>
      <c r="AH202" s="160"/>
      <c r="AI202" s="157"/>
      <c r="AJ202" s="150"/>
      <c r="AK202" s="146"/>
      <c r="AL202" s="262"/>
      <c r="AM202" s="157"/>
      <c r="AN202" s="146"/>
      <c r="AO202" s="249"/>
      <c r="AP202" s="160"/>
      <c r="AQ202" s="160"/>
      <c r="AR202" s="18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</row>
    <row r="203" spans="1:61">
      <c r="A203" s="8"/>
      <c r="B203" s="370"/>
      <c r="C203" s="551" t="s">
        <v>335</v>
      </c>
      <c r="D203" s="864"/>
      <c r="E203" s="625" t="s">
        <v>72</v>
      </c>
      <c r="F203" s="702">
        <v>1</v>
      </c>
      <c r="G203" s="689">
        <v>1</v>
      </c>
      <c r="H203" s="381" t="s">
        <v>336</v>
      </c>
      <c r="I203" s="702">
        <v>12</v>
      </c>
      <c r="J203" s="401">
        <v>10</v>
      </c>
      <c r="K203" s="346" t="s">
        <v>98</v>
      </c>
      <c r="L203" s="702">
        <v>10</v>
      </c>
      <c r="M203" s="716">
        <v>10</v>
      </c>
      <c r="N203" s="1746"/>
      <c r="O203" s="937" t="s">
        <v>421</v>
      </c>
      <c r="P203" s="971">
        <f>D206</f>
        <v>40</v>
      </c>
      <c r="Q203" s="1121">
        <f>D206</f>
        <v>40</v>
      </c>
      <c r="R203" s="8"/>
      <c r="S203" s="1035" t="s">
        <v>79</v>
      </c>
      <c r="T203" s="992">
        <f>F208+I202</f>
        <v>38.629999999999995</v>
      </c>
      <c r="U203" s="1191">
        <f>G208+J202</f>
        <v>38.629999999999995</v>
      </c>
      <c r="V203" s="8"/>
      <c r="W203" s="988" t="s">
        <v>422</v>
      </c>
      <c r="X203" s="138"/>
      <c r="Y203" s="142"/>
      <c r="AA203" s="164"/>
      <c r="AB203" s="1173"/>
      <c r="AC203" s="209"/>
      <c r="AD203" s="160"/>
      <c r="AE203" s="209"/>
      <c r="AF203" s="1115"/>
      <c r="AG203" s="150"/>
      <c r="AH203" s="160"/>
      <c r="AI203" s="160"/>
      <c r="AJ203" s="150"/>
      <c r="AK203" s="146"/>
      <c r="AL203" s="262"/>
      <c r="AM203" s="660"/>
      <c r="AN203" s="180"/>
      <c r="AO203" s="293"/>
      <c r="AP203" s="160"/>
      <c r="AQ203" s="178"/>
      <c r="AR203" s="181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</row>
    <row r="204" spans="1:61">
      <c r="B204" s="447" t="s">
        <v>615</v>
      </c>
      <c r="C204" s="577" t="s">
        <v>685</v>
      </c>
      <c r="D204" s="916">
        <v>200</v>
      </c>
      <c r="E204" s="346" t="s">
        <v>365</v>
      </c>
      <c r="F204" s="702">
        <v>0.01</v>
      </c>
      <c r="G204" s="703">
        <v>0.01</v>
      </c>
      <c r="H204" s="381" t="s">
        <v>341</v>
      </c>
      <c r="I204" s="702" t="s">
        <v>349</v>
      </c>
      <c r="J204" s="392">
        <v>2.77</v>
      </c>
      <c r="K204" s="346" t="s">
        <v>337</v>
      </c>
      <c r="L204" s="717">
        <v>1.4E-2</v>
      </c>
      <c r="M204" s="718">
        <v>1.4E-2</v>
      </c>
      <c r="N204" s="1746"/>
      <c r="O204" s="942" t="s">
        <v>423</v>
      </c>
      <c r="P204" s="973">
        <f>I201+D205</f>
        <v>86</v>
      </c>
      <c r="Q204" s="1130">
        <f>D205+J201</f>
        <v>86</v>
      </c>
      <c r="R204" s="8"/>
      <c r="S204" s="751" t="s">
        <v>87</v>
      </c>
      <c r="T204" s="973">
        <f>L210</f>
        <v>8.75</v>
      </c>
      <c r="U204" s="974">
        <f>M210</f>
        <v>8.75</v>
      </c>
      <c r="V204" s="8"/>
      <c r="W204" s="945" t="s">
        <v>442</v>
      </c>
      <c r="X204" s="992">
        <f>L205</f>
        <v>17.07</v>
      </c>
      <c r="Y204" s="1150">
        <f>M205</f>
        <v>11.1</v>
      </c>
      <c r="AA204" s="164"/>
      <c r="AB204" s="160"/>
      <c r="AC204" s="171"/>
      <c r="AD204" s="160"/>
      <c r="AE204" s="209"/>
      <c r="AF204" s="1115"/>
      <c r="AG204" s="150"/>
      <c r="AH204" s="288"/>
      <c r="AI204" s="186"/>
      <c r="AJ204" s="150"/>
      <c r="AK204" s="146"/>
      <c r="AL204" s="249"/>
      <c r="AM204" s="157"/>
      <c r="AN204" s="146"/>
      <c r="AO204" s="249"/>
      <c r="AP204" s="160"/>
      <c r="AQ204" s="146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</row>
    <row r="205" spans="1:61">
      <c r="B205" s="553" t="s">
        <v>10</v>
      </c>
      <c r="C205" s="513" t="s">
        <v>11</v>
      </c>
      <c r="D205" s="1603">
        <v>70</v>
      </c>
      <c r="E205" s="421" t="s">
        <v>97</v>
      </c>
      <c r="F205" s="725">
        <v>193.75</v>
      </c>
      <c r="G205" s="726">
        <v>193.75</v>
      </c>
      <c r="H205" s="381" t="s">
        <v>72</v>
      </c>
      <c r="I205" s="702">
        <v>0.8</v>
      </c>
      <c r="J205" s="392">
        <v>0.8</v>
      </c>
      <c r="K205" s="813" t="s">
        <v>338</v>
      </c>
      <c r="L205" s="808">
        <v>17.07</v>
      </c>
      <c r="M205" s="809">
        <v>11.1</v>
      </c>
      <c r="N205" s="1746"/>
      <c r="O205" s="942" t="s">
        <v>95</v>
      </c>
      <c r="P205" s="973">
        <f>F211+L211</f>
        <v>22.72</v>
      </c>
      <c r="Q205" s="1121">
        <f>G211+M211</f>
        <v>22.72</v>
      </c>
      <c r="R205" s="8"/>
      <c r="S205" s="751" t="s">
        <v>98</v>
      </c>
      <c r="T205" s="973">
        <f>F202+F209+L203</f>
        <v>17.28</v>
      </c>
      <c r="U205" s="974">
        <f>G202+G209+M203</f>
        <v>17.28</v>
      </c>
      <c r="V205" s="8"/>
      <c r="W205" s="945" t="s">
        <v>121</v>
      </c>
      <c r="X205" s="973">
        <f>L212</f>
        <v>3.5</v>
      </c>
      <c r="Y205" s="1132">
        <f>M212</f>
        <v>3.5</v>
      </c>
      <c r="AA205" s="164"/>
      <c r="AB205" s="160"/>
      <c r="AC205" s="209"/>
      <c r="AD205" s="160"/>
      <c r="AE205" s="209"/>
      <c r="AF205" s="1115"/>
      <c r="AG205" s="150"/>
      <c r="AH205" s="288"/>
      <c r="AI205" s="150"/>
      <c r="AJ205" s="150"/>
      <c r="AK205" s="146"/>
      <c r="AL205" s="249"/>
      <c r="AM205" s="157"/>
      <c r="AN205" s="159"/>
      <c r="AO205" s="222"/>
      <c r="AP205" s="160"/>
      <c r="AQ205" s="146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</row>
    <row r="206" spans="1:61">
      <c r="B206" s="553" t="s">
        <v>10</v>
      </c>
      <c r="C206" s="513" t="s">
        <v>412</v>
      </c>
      <c r="D206" s="1603">
        <v>40</v>
      </c>
      <c r="E206" s="418" t="s">
        <v>101</v>
      </c>
      <c r="F206" s="525">
        <v>7.0679999999999996</v>
      </c>
      <c r="G206" s="409">
        <v>6</v>
      </c>
      <c r="H206" s="91" t="s">
        <v>391</v>
      </c>
      <c r="I206" s="535">
        <v>10</v>
      </c>
      <c r="J206" s="536">
        <v>10</v>
      </c>
      <c r="K206" s="337" t="s">
        <v>72</v>
      </c>
      <c r="L206" s="688">
        <v>0.42</v>
      </c>
      <c r="M206" s="689">
        <v>0.42</v>
      </c>
      <c r="N206" s="1746"/>
      <c r="O206" s="346" t="s">
        <v>63</v>
      </c>
      <c r="P206" s="973">
        <f>F199+L200</f>
        <v>267</v>
      </c>
      <c r="Q206" s="1121">
        <f>G199+M200</f>
        <v>199.5</v>
      </c>
      <c r="R206" s="8"/>
      <c r="S206" s="751" t="s">
        <v>105</v>
      </c>
      <c r="T206" s="992">
        <f>I207</f>
        <v>4.42</v>
      </c>
      <c r="U206" s="1186">
        <f>J207</f>
        <v>4.42</v>
      </c>
      <c r="V206" s="8"/>
      <c r="W206" s="949" t="s">
        <v>102</v>
      </c>
      <c r="X206" s="973">
        <f>F201+I203+L202</f>
        <v>32.64</v>
      </c>
      <c r="Y206" s="1142">
        <f>G201+M202+J203</f>
        <v>27.2</v>
      </c>
      <c r="AA206" s="164"/>
      <c r="AB206" s="1114"/>
      <c r="AC206" s="186"/>
      <c r="AD206" s="160"/>
      <c r="AE206" s="209"/>
      <c r="AF206" s="1115"/>
      <c r="AG206" s="150"/>
      <c r="AH206" s="160"/>
      <c r="AI206" s="150"/>
      <c r="AJ206" s="150"/>
      <c r="AK206" s="146"/>
      <c r="AL206" s="262"/>
      <c r="AM206" s="157"/>
      <c r="AN206" s="159"/>
      <c r="AO206" s="222"/>
      <c r="AP206" s="160"/>
      <c r="AQ206" s="146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</row>
    <row r="207" spans="1:61" ht="15" thickBot="1">
      <c r="B207" s="60"/>
      <c r="C207" s="155"/>
      <c r="E207" s="1574" t="s">
        <v>268</v>
      </c>
      <c r="F207" s="399"/>
      <c r="G207" s="586"/>
      <c r="H207" s="591" t="s">
        <v>105</v>
      </c>
      <c r="I207" s="525">
        <v>4.42</v>
      </c>
      <c r="J207" s="847">
        <v>4.42</v>
      </c>
      <c r="K207" s="340" t="s">
        <v>339</v>
      </c>
      <c r="L207" s="681">
        <v>1.482</v>
      </c>
      <c r="M207" s="682">
        <v>1.482</v>
      </c>
      <c r="N207" s="1746"/>
      <c r="O207" s="937" t="s">
        <v>243</v>
      </c>
      <c r="P207" s="992">
        <f>X209</f>
        <v>138.91</v>
      </c>
      <c r="Q207" s="1136">
        <f>Y209</f>
        <v>119</v>
      </c>
      <c r="R207" s="8"/>
      <c r="S207" s="947" t="s">
        <v>341</v>
      </c>
      <c r="T207" s="1036">
        <f>X215</f>
        <v>0.21224999999999999</v>
      </c>
      <c r="U207" s="974">
        <f>G210+J204</f>
        <v>8.49</v>
      </c>
      <c r="V207" s="8"/>
      <c r="W207" s="949" t="s">
        <v>88</v>
      </c>
      <c r="X207" s="973">
        <f>F200+L201</f>
        <v>22.58</v>
      </c>
      <c r="Y207" s="1132">
        <f>G200+M201</f>
        <v>17.2</v>
      </c>
      <c r="AA207" s="164"/>
      <c r="AB207" s="1617"/>
      <c r="AC207" s="182"/>
      <c r="AD207" s="160"/>
      <c r="AE207" s="209"/>
      <c r="AF207" s="1115"/>
      <c r="AG207" s="150"/>
      <c r="AH207" s="160"/>
      <c r="AI207" s="150"/>
      <c r="AJ207" s="150"/>
      <c r="AK207" s="146"/>
      <c r="AL207" s="262"/>
      <c r="AM207" s="157"/>
      <c r="AN207" s="180"/>
      <c r="AO207" s="293"/>
      <c r="AP207" s="160"/>
      <c r="AQ207" s="146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</row>
    <row r="208" spans="1:61" ht="12.75" customHeight="1" thickBot="1">
      <c r="B208" s="60"/>
      <c r="C208" s="155"/>
      <c r="E208" s="337" t="s">
        <v>96</v>
      </c>
      <c r="F208" s="731">
        <v>31.4</v>
      </c>
      <c r="G208" s="732">
        <v>31.4</v>
      </c>
      <c r="H208" s="1725" t="s">
        <v>686</v>
      </c>
      <c r="I208" s="1501"/>
      <c r="J208" s="1601"/>
      <c r="K208" s="337"/>
      <c r="L208" s="702"/>
      <c r="M208" s="703"/>
      <c r="N208" s="1746"/>
      <c r="O208" s="937" t="s">
        <v>452</v>
      </c>
      <c r="P208" s="986">
        <f>I213</f>
        <v>3</v>
      </c>
      <c r="Q208" s="1121">
        <f>J213</f>
        <v>2.5</v>
      </c>
      <c r="R208" s="8"/>
      <c r="S208" s="751" t="s">
        <v>69</v>
      </c>
      <c r="T208" s="973">
        <f>I212</f>
        <v>12.3</v>
      </c>
      <c r="U208" s="974">
        <f>J212</f>
        <v>12.3</v>
      </c>
      <c r="V208" s="8"/>
      <c r="W208" s="949" t="s">
        <v>241</v>
      </c>
      <c r="X208" s="975">
        <f>F216</f>
        <v>63.12</v>
      </c>
      <c r="Y208" s="1162">
        <f>G216</f>
        <v>60</v>
      </c>
      <c r="AA208" s="164"/>
      <c r="AB208" s="160"/>
      <c r="AC208" s="182"/>
      <c r="AD208" s="1115"/>
      <c r="AE208" s="209"/>
      <c r="AF208" s="160"/>
      <c r="AG208" s="150"/>
      <c r="AH208" s="160"/>
      <c r="AI208" s="150"/>
      <c r="AJ208" s="150"/>
      <c r="AK208" s="146"/>
      <c r="AL208" s="262"/>
      <c r="AM208" s="160"/>
      <c r="AN208" s="160"/>
      <c r="AO208" s="160"/>
      <c r="AP208" s="160"/>
      <c r="AQ208" s="146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</row>
    <row r="209" spans="2:61" ht="15" thickBot="1">
      <c r="B209" s="60"/>
      <c r="C209" s="155"/>
      <c r="E209" s="346" t="s">
        <v>98</v>
      </c>
      <c r="F209" s="702">
        <v>2.2799999999999998</v>
      </c>
      <c r="G209" s="716">
        <v>2.2799999999999998</v>
      </c>
      <c r="H209" s="1514" t="s">
        <v>134</v>
      </c>
      <c r="I209" s="494" t="s">
        <v>135</v>
      </c>
      <c r="J209" s="516" t="s">
        <v>136</v>
      </c>
      <c r="K209" s="883" t="s">
        <v>119</v>
      </c>
      <c r="L209" s="702"/>
      <c r="M209" s="811"/>
      <c r="N209" s="1746"/>
      <c r="O209" s="1005" t="s">
        <v>158</v>
      </c>
      <c r="P209" s="975">
        <f>I211</f>
        <v>35</v>
      </c>
      <c r="Q209" s="1121">
        <f>J211</f>
        <v>35</v>
      </c>
      <c r="R209" s="8"/>
      <c r="S209" s="751" t="s">
        <v>72</v>
      </c>
      <c r="T209" s="973">
        <f>F203+F212+I205+L206+L215</f>
        <v>3.1699999999999995</v>
      </c>
      <c r="U209" s="974">
        <f>G203+G212+M215+J205+M206</f>
        <v>3.17</v>
      </c>
      <c r="V209" s="8"/>
      <c r="W209" s="957" t="s">
        <v>242</v>
      </c>
      <c r="X209" s="977">
        <f>SUM(X204:X208)</f>
        <v>138.91</v>
      </c>
      <c r="Y209" s="958">
        <f>SUM(Y204:Y208)</f>
        <v>119</v>
      </c>
      <c r="AA209" s="164"/>
      <c r="AB209" s="1114"/>
      <c r="AC209" s="209"/>
      <c r="AD209" s="1115"/>
      <c r="AE209" s="209"/>
      <c r="AF209" s="160"/>
      <c r="AG209" s="150"/>
      <c r="AH209" s="291"/>
      <c r="AI209" s="157"/>
      <c r="AJ209" s="150"/>
      <c r="AK209" s="146"/>
      <c r="AL209" s="262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</row>
    <row r="210" spans="2:61" ht="14.25" customHeight="1">
      <c r="B210" s="60"/>
      <c r="C210" s="155"/>
      <c r="E210" s="626" t="s">
        <v>114</v>
      </c>
      <c r="F210" s="394" t="s">
        <v>626</v>
      </c>
      <c r="G210" s="409">
        <v>5.72</v>
      </c>
      <c r="H210" s="81" t="s">
        <v>613</v>
      </c>
      <c r="I210" s="69"/>
      <c r="J210" s="50"/>
      <c r="K210" s="346" t="s">
        <v>112</v>
      </c>
      <c r="L210" s="702">
        <v>8.75</v>
      </c>
      <c r="M210" s="716">
        <v>8.75</v>
      </c>
      <c r="N210" s="1746"/>
      <c r="O210" s="1012" t="s">
        <v>295</v>
      </c>
      <c r="P210" s="971">
        <f>I214</f>
        <v>100</v>
      </c>
      <c r="Q210" s="1121">
        <f>J214</f>
        <v>100</v>
      </c>
      <c r="R210" s="8"/>
      <c r="S210" s="751" t="s">
        <v>200</v>
      </c>
      <c r="T210" s="973">
        <f>I215</f>
        <v>10</v>
      </c>
      <c r="U210" s="974">
        <f>J215</f>
        <v>10</v>
      </c>
      <c r="V210" s="8"/>
      <c r="AA210" s="276"/>
      <c r="AB210" s="1115"/>
      <c r="AC210" s="209"/>
      <c r="AD210" s="160"/>
      <c r="AE210" s="209"/>
      <c r="AF210" s="160"/>
      <c r="AG210" s="213"/>
      <c r="AH210" s="160"/>
      <c r="AI210" s="150"/>
      <c r="AJ210" s="160"/>
      <c r="AK210" s="160"/>
      <c r="AL210" s="160"/>
      <c r="AM210" s="160"/>
      <c r="AN210" s="160"/>
      <c r="AO210" s="160"/>
      <c r="AP210" s="160"/>
      <c r="AQ210" s="160"/>
      <c r="AR210" s="15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</row>
    <row r="211" spans="2:61" ht="14.25" customHeight="1" thickBot="1">
      <c r="B211" s="60"/>
      <c r="C211" s="155"/>
      <c r="E211" s="337" t="s">
        <v>95</v>
      </c>
      <c r="F211" s="731">
        <v>20.02</v>
      </c>
      <c r="G211" s="732">
        <v>20.02</v>
      </c>
      <c r="H211" s="587" t="s">
        <v>614</v>
      </c>
      <c r="I211" s="673">
        <v>35</v>
      </c>
      <c r="J211" s="693">
        <v>35</v>
      </c>
      <c r="K211" s="346" t="s">
        <v>120</v>
      </c>
      <c r="L211" s="702">
        <v>2.7</v>
      </c>
      <c r="M211" s="716">
        <v>2.7</v>
      </c>
      <c r="N211" s="1746"/>
      <c r="O211" s="1006" t="s">
        <v>101</v>
      </c>
      <c r="P211" s="973">
        <f>I199+F206</f>
        <v>72.117999999999995</v>
      </c>
      <c r="Q211" s="1121">
        <f>J199+G206</f>
        <v>61.3</v>
      </c>
      <c r="R211" s="8"/>
      <c r="S211" s="951" t="s">
        <v>327</v>
      </c>
      <c r="T211" s="1189">
        <f>T212+T213</f>
        <v>1.5067200000000001</v>
      </c>
      <c r="U211" s="1102">
        <f>G204+M214+M204+M207</f>
        <v>1.5067200000000001</v>
      </c>
      <c r="V211" s="8"/>
      <c r="W211" s="8"/>
      <c r="X211" s="8"/>
      <c r="Y211" s="71"/>
      <c r="AA211" s="150"/>
      <c r="AB211" s="1114"/>
      <c r="AC211" s="1615"/>
      <c r="AD211" s="1115"/>
      <c r="AE211" s="150"/>
      <c r="AF211" s="1114"/>
      <c r="AG211" s="157"/>
      <c r="AH211" s="160"/>
      <c r="AI211" s="164"/>
      <c r="AJ211" s="174"/>
      <c r="AK211" s="150"/>
      <c r="AL211" s="146"/>
      <c r="AM211" s="262"/>
      <c r="AN211" s="160"/>
      <c r="AO211" s="160"/>
      <c r="AP211" s="160"/>
      <c r="AQ211" s="160"/>
      <c r="AR211" s="15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</row>
    <row r="212" spans="2:61" ht="13.5" customHeight="1">
      <c r="B212" s="60"/>
      <c r="C212" s="155"/>
      <c r="E212" s="563" t="s">
        <v>72</v>
      </c>
      <c r="F212" s="731">
        <v>0.59</v>
      </c>
      <c r="G212" s="732">
        <v>0.59</v>
      </c>
      <c r="H212" s="510" t="s">
        <v>69</v>
      </c>
      <c r="I212" s="678">
        <v>12.3</v>
      </c>
      <c r="J212" s="720">
        <v>12.3</v>
      </c>
      <c r="K212" s="346" t="s">
        <v>121</v>
      </c>
      <c r="L212" s="702">
        <v>3.5</v>
      </c>
      <c r="M212" s="716">
        <v>3.5</v>
      </c>
      <c r="N212" s="1746"/>
      <c r="O212" s="813" t="s">
        <v>340</v>
      </c>
      <c r="P212" s="777">
        <f>I200</f>
        <v>27.763999999999999</v>
      </c>
      <c r="Q212" s="1136">
        <f>J200</f>
        <v>24.7</v>
      </c>
      <c r="R212" s="8"/>
      <c r="S212" s="952" t="s">
        <v>365</v>
      </c>
      <c r="T212" s="1037">
        <f>F204+L204+L214</f>
        <v>2.4719999999999999E-2</v>
      </c>
      <c r="U212" s="1037">
        <f>G204+M204+M214</f>
        <v>2.4719999999999999E-2</v>
      </c>
      <c r="V212" s="8"/>
      <c r="W212" s="1025" t="s">
        <v>445</v>
      </c>
      <c r="X212" s="1026" t="s">
        <v>446</v>
      </c>
      <c r="Y212" s="1027" t="s">
        <v>447</v>
      </c>
      <c r="AA212" s="150"/>
      <c r="AB212" s="1176"/>
      <c r="AC212" s="1618"/>
      <c r="AD212" s="160"/>
      <c r="AE212" s="160"/>
      <c r="AF212" s="1115"/>
      <c r="AG212" s="160"/>
      <c r="AH212" s="160"/>
      <c r="AI212" s="164"/>
      <c r="AJ212" s="174"/>
      <c r="AK212" s="150"/>
      <c r="AL212" s="629"/>
      <c r="AM212" s="630"/>
      <c r="AN212" s="160"/>
      <c r="AO212" s="160"/>
      <c r="AP212" s="160"/>
      <c r="AQ212" s="160"/>
      <c r="AR212" s="15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</row>
    <row r="213" spans="2:61" ht="14.25" customHeight="1" thickBot="1">
      <c r="B213" s="60"/>
      <c r="C213" s="155"/>
      <c r="E213" s="60"/>
      <c r="F213" s="8"/>
      <c r="G213" s="71"/>
      <c r="H213" s="393" t="s">
        <v>225</v>
      </c>
      <c r="I213" s="432">
        <v>3</v>
      </c>
      <c r="J213" s="395">
        <v>2.5</v>
      </c>
      <c r="K213" s="346" t="s">
        <v>97</v>
      </c>
      <c r="L213" s="702">
        <v>27</v>
      </c>
      <c r="M213" s="716">
        <v>27</v>
      </c>
      <c r="N213" s="1746"/>
      <c r="O213" s="1231"/>
      <c r="P213" s="160"/>
      <c r="Q213" s="1113"/>
      <c r="R213" s="8"/>
      <c r="S213" s="1038" t="s">
        <v>453</v>
      </c>
      <c r="T213" s="1039">
        <f>L207</f>
        <v>1.482</v>
      </c>
      <c r="U213" s="1039">
        <f>M207</f>
        <v>1.482</v>
      </c>
      <c r="V213" s="8"/>
      <c r="W213" s="1028" t="s">
        <v>454</v>
      </c>
      <c r="X213" s="1029">
        <f>Y213/1000/0.04</f>
        <v>0.14299999999999999</v>
      </c>
      <c r="Y213" s="1030">
        <f>G210</f>
        <v>5.72</v>
      </c>
      <c r="AA213" s="922"/>
      <c r="AB213" s="1115"/>
      <c r="AC213" s="160"/>
      <c r="AD213" s="1115"/>
      <c r="AE213" s="281"/>
      <c r="AF213" s="1115"/>
      <c r="AG213" s="160"/>
      <c r="AH213" s="160"/>
      <c r="AI213" s="150"/>
      <c r="AJ213" s="297"/>
      <c r="AK213" s="157"/>
      <c r="AL213" s="159"/>
      <c r="AM213" s="222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</row>
    <row r="214" spans="2:61" ht="14.25" customHeight="1" thickBot="1">
      <c r="B214" s="60"/>
      <c r="C214" s="155"/>
      <c r="E214" s="436" t="s">
        <v>696</v>
      </c>
      <c r="F214" s="104"/>
      <c r="G214" s="45"/>
      <c r="H214" s="340" t="s">
        <v>211</v>
      </c>
      <c r="I214" s="673">
        <v>100</v>
      </c>
      <c r="J214" s="693">
        <v>100</v>
      </c>
      <c r="K214" s="346" t="s">
        <v>337</v>
      </c>
      <c r="L214" s="717">
        <v>7.2000000000000005E-4</v>
      </c>
      <c r="M214" s="718">
        <v>7.2000000000000005E-4</v>
      </c>
      <c r="N214" s="1746"/>
      <c r="O214" s="152"/>
      <c r="P214" s="160"/>
      <c r="Q214" s="1113"/>
      <c r="R214" s="8"/>
      <c r="S214" s="8"/>
      <c r="T214" s="8"/>
      <c r="U214" s="8"/>
      <c r="V214" s="8"/>
      <c r="W214" s="1028" t="s">
        <v>455</v>
      </c>
      <c r="X214" s="1029">
        <f>Y214/1000/0.04</f>
        <v>6.9249999999999992E-2</v>
      </c>
      <c r="Y214" s="1030">
        <f>J204</f>
        <v>2.77</v>
      </c>
      <c r="AA214" s="240"/>
      <c r="AB214" s="1115"/>
      <c r="AC214" s="160"/>
      <c r="AD214" s="1116"/>
      <c r="AE214" s="209"/>
      <c r="AF214" s="1115"/>
      <c r="AG214" s="150"/>
      <c r="AH214" s="150"/>
      <c r="AI214" s="150"/>
      <c r="AJ214" s="297"/>
      <c r="AK214" s="186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</row>
    <row r="215" spans="2:61" ht="16.2" thickBot="1">
      <c r="B215" s="60"/>
      <c r="C215" s="155"/>
      <c r="E215" s="1862" t="s">
        <v>134</v>
      </c>
      <c r="F215" s="105" t="s">
        <v>135</v>
      </c>
      <c r="G215" s="241" t="s">
        <v>136</v>
      </c>
      <c r="H215" s="340" t="s">
        <v>212</v>
      </c>
      <c r="I215" s="678">
        <v>10</v>
      </c>
      <c r="J215" s="720">
        <v>10</v>
      </c>
      <c r="K215" s="426" t="s">
        <v>72</v>
      </c>
      <c r="L215" s="394">
        <v>0.36</v>
      </c>
      <c r="M215" s="409">
        <v>0.36</v>
      </c>
      <c r="N215" s="1746"/>
      <c r="O215" s="359" t="s">
        <v>97</v>
      </c>
      <c r="P215" s="1020">
        <f>F205+I216+L213</f>
        <v>338.75</v>
      </c>
      <c r="Q215" s="964">
        <f>I216+M213+G205</f>
        <v>338.75</v>
      </c>
      <c r="R215" s="28"/>
      <c r="S215" s="355" t="s">
        <v>126</v>
      </c>
      <c r="T215" s="964">
        <f>I206</f>
        <v>10</v>
      </c>
      <c r="U215" s="1124">
        <f>J206</f>
        <v>10</v>
      </c>
      <c r="V215" s="28"/>
      <c r="W215" s="1032" t="s">
        <v>450</v>
      </c>
      <c r="X215" s="1033">
        <f>SUM(X213:X214)</f>
        <v>0.21224999999999999</v>
      </c>
      <c r="Y215" s="1034">
        <f>SUM(Y213:Y214)</f>
        <v>8.49</v>
      </c>
      <c r="AA215" s="157"/>
      <c r="AB215" s="1115"/>
      <c r="AC215" s="209"/>
      <c r="AD215" s="160"/>
      <c r="AE215" s="209"/>
      <c r="AF215" s="160"/>
      <c r="AG215" s="135"/>
      <c r="AH215" s="160"/>
      <c r="AI215" s="170"/>
      <c r="AJ215" s="297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</row>
    <row r="216" spans="2:61" ht="16.2" thickBot="1">
      <c r="B216" s="60"/>
      <c r="C216" s="155"/>
      <c r="E216" s="1863" t="s">
        <v>77</v>
      </c>
      <c r="F216" s="1864">
        <v>63.12</v>
      </c>
      <c r="G216" s="1865">
        <v>60</v>
      </c>
      <c r="H216" s="393" t="s">
        <v>97</v>
      </c>
      <c r="I216" s="406">
        <v>118</v>
      </c>
      <c r="J216" s="419">
        <v>118</v>
      </c>
      <c r="K216" s="417"/>
      <c r="L216" s="416"/>
      <c r="M216" s="668"/>
      <c r="N216" s="1746"/>
      <c r="AA216" s="157"/>
      <c r="AB216" s="1115"/>
      <c r="AC216" s="209"/>
      <c r="AD216" s="160"/>
      <c r="AE216" s="209"/>
      <c r="AF216" s="160"/>
      <c r="AG216" s="157"/>
      <c r="AH216" s="160"/>
      <c r="AI216" s="170"/>
      <c r="AJ216" s="297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</row>
    <row r="217" spans="2:61" ht="12" customHeight="1" thickBot="1">
      <c r="B217" s="54"/>
      <c r="C217" s="326"/>
      <c r="D217" s="28"/>
      <c r="E217" s="835"/>
      <c r="F217" s="607"/>
      <c r="G217" s="608"/>
      <c r="H217" s="835"/>
      <c r="I217" s="607"/>
      <c r="J217" s="608"/>
      <c r="K217" s="54"/>
      <c r="L217" s="28"/>
      <c r="M217" s="73"/>
      <c r="N217" s="164"/>
      <c r="AA217" s="164"/>
      <c r="AB217" s="1172"/>
      <c r="AC217" s="209"/>
      <c r="AD217" s="1115"/>
      <c r="AE217" s="209"/>
      <c r="AF217" s="160"/>
      <c r="AG217" s="157"/>
      <c r="AH217" s="160"/>
      <c r="AI217" s="170"/>
      <c r="AJ217" s="297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</row>
    <row r="218" spans="2:61" ht="14.25" customHeight="1">
      <c r="C218" s="205"/>
      <c r="K218" s="8"/>
      <c r="N218" s="164"/>
      <c r="AA218" s="164"/>
      <c r="AB218" s="1612"/>
      <c r="AC218" s="209"/>
      <c r="AD218" s="160"/>
      <c r="AE218" s="209"/>
      <c r="AF218" s="160"/>
      <c r="AG218" s="157"/>
      <c r="AH218" s="243"/>
      <c r="AI218" s="150"/>
      <c r="AJ218" s="297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</row>
    <row r="219" spans="2:61" ht="14.25" customHeight="1">
      <c r="C219" s="205"/>
      <c r="N219" s="164"/>
      <c r="AA219" s="157"/>
      <c r="AB219" s="1172"/>
      <c r="AC219" s="209"/>
      <c r="AD219" s="1115"/>
      <c r="AE219" s="209"/>
      <c r="AF219" s="1115"/>
      <c r="AG219" s="150"/>
      <c r="AH219" s="160"/>
      <c r="AI219" s="15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</row>
    <row r="220" spans="2:61" ht="15" thickBot="1">
      <c r="C220" s="205"/>
      <c r="D220" s="128"/>
      <c r="E220" s="128"/>
      <c r="F220" s="128"/>
      <c r="G220" s="128"/>
      <c r="H220" s="128"/>
      <c r="I220" s="128"/>
      <c r="N220" s="164"/>
      <c r="AA220" s="164"/>
      <c r="AB220" s="1115"/>
      <c r="AC220" s="150"/>
      <c r="AD220" s="160"/>
      <c r="AE220" s="209"/>
      <c r="AF220" s="160"/>
      <c r="AG220" s="150"/>
      <c r="AH220" s="160"/>
      <c r="AI220" s="15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</row>
    <row r="221" spans="2:61">
      <c r="B221" s="206" t="s">
        <v>2</v>
      </c>
      <c r="C221" s="169" t="s">
        <v>3</v>
      </c>
      <c r="D221" s="207" t="s">
        <v>4</v>
      </c>
      <c r="E221" s="208" t="s">
        <v>80</v>
      </c>
      <c r="F221" s="173"/>
      <c r="G221" s="173"/>
      <c r="H221" s="173"/>
      <c r="I221" s="173"/>
      <c r="J221" s="173"/>
      <c r="K221" s="173"/>
      <c r="L221" s="69"/>
      <c r="M221" s="50"/>
      <c r="N221" s="276"/>
      <c r="AA221" s="164"/>
      <c r="AB221" s="1173"/>
      <c r="AC221" s="209"/>
      <c r="AD221" s="160"/>
      <c r="AE221" s="209"/>
      <c r="AF221" s="160"/>
      <c r="AG221" s="150"/>
      <c r="AH221" s="160"/>
      <c r="AI221" s="15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</row>
    <row r="222" spans="2:61" ht="15" thickBot="1">
      <c r="B222" s="177" t="s">
        <v>5</v>
      </c>
      <c r="C222" s="209"/>
      <c r="D222" s="156" t="s">
        <v>81</v>
      </c>
      <c r="E222" s="152"/>
      <c r="F222" s="160"/>
      <c r="G222" s="160"/>
      <c r="H222" s="160"/>
      <c r="I222" s="160"/>
      <c r="J222" s="160"/>
      <c r="K222" s="160"/>
      <c r="L222" s="8"/>
      <c r="M222" s="71"/>
      <c r="N222" s="150"/>
      <c r="AA222" s="164"/>
      <c r="AB222" s="1172"/>
      <c r="AC222" s="209"/>
      <c r="AD222" s="160"/>
      <c r="AE222" s="209"/>
      <c r="AF222" s="1115"/>
      <c r="AG222" s="150"/>
      <c r="AH222" s="160"/>
      <c r="AI222" s="15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</row>
    <row r="223" spans="2:61" ht="16.2" thickBot="1">
      <c r="B223" s="894" t="s">
        <v>411</v>
      </c>
      <c r="C223" s="173"/>
      <c r="D223" s="194"/>
      <c r="E223" s="1219" t="s">
        <v>386</v>
      </c>
      <c r="F223" s="544"/>
      <c r="G223" s="50"/>
      <c r="H223" s="1217" t="s">
        <v>632</v>
      </c>
      <c r="I223" s="360"/>
      <c r="J223" s="879"/>
      <c r="K223" s="450" t="s">
        <v>675</v>
      </c>
      <c r="L223" s="190"/>
      <c r="M223" s="172"/>
      <c r="N223" s="150"/>
      <c r="O223" s="1040" t="s">
        <v>207</v>
      </c>
      <c r="P223" s="1041"/>
      <c r="Q223" s="1041"/>
      <c r="R223" s="999"/>
      <c r="S223" s="69"/>
      <c r="T223" s="69"/>
      <c r="U223" s="69"/>
      <c r="V223" s="69"/>
      <c r="W223" s="69"/>
      <c r="X223" s="69"/>
      <c r="Y223" s="50"/>
      <c r="AA223" s="164"/>
      <c r="AB223" s="160"/>
      <c r="AC223" s="171"/>
      <c r="AD223" s="1115"/>
      <c r="AE223" s="209"/>
      <c r="AF223" s="1115"/>
      <c r="AG223" s="150"/>
      <c r="AH223" s="160"/>
      <c r="AI223" s="157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</row>
    <row r="224" spans="2:61" ht="15" thickBot="1">
      <c r="B224" s="90" t="s">
        <v>180</v>
      </c>
      <c r="C224" s="386" t="s">
        <v>386</v>
      </c>
      <c r="D224" s="33">
        <v>250</v>
      </c>
      <c r="E224" s="1224" t="s">
        <v>385</v>
      </c>
      <c r="F224" s="86"/>
      <c r="G224" s="245"/>
      <c r="H224" s="1218" t="s">
        <v>192</v>
      </c>
      <c r="I224" s="821"/>
      <c r="J224" s="247"/>
      <c r="K224" s="770" t="s">
        <v>134</v>
      </c>
      <c r="L224" s="486" t="s">
        <v>135</v>
      </c>
      <c r="M224" s="487" t="s">
        <v>136</v>
      </c>
      <c r="N224" s="157"/>
      <c r="O224" s="932" t="s">
        <v>134</v>
      </c>
      <c r="P224" s="969" t="s">
        <v>135</v>
      </c>
      <c r="Q224" s="970" t="s">
        <v>136</v>
      </c>
      <c r="R224" s="69"/>
      <c r="S224" s="935" t="s">
        <v>134</v>
      </c>
      <c r="T224" s="935" t="s">
        <v>135</v>
      </c>
      <c r="U224" s="1000" t="s">
        <v>136</v>
      </c>
      <c r="V224" s="69"/>
      <c r="W224" s="935" t="s">
        <v>134</v>
      </c>
      <c r="X224" s="1018" t="s">
        <v>135</v>
      </c>
      <c r="Y224" s="985" t="s">
        <v>136</v>
      </c>
      <c r="AA224" s="164"/>
      <c r="AB224" s="1172"/>
      <c r="AC224" s="209"/>
      <c r="AD224" s="1115"/>
      <c r="AE224" s="209"/>
      <c r="AF224" s="160"/>
      <c r="AG224" s="15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</row>
    <row r="225" spans="2:61" ht="15" thickBot="1">
      <c r="B225" s="60"/>
      <c r="C225" s="551" t="s">
        <v>385</v>
      </c>
      <c r="D225" s="42"/>
      <c r="E225" s="103" t="s">
        <v>63</v>
      </c>
      <c r="F225" s="220">
        <v>45.39</v>
      </c>
      <c r="G225" s="420">
        <v>34</v>
      </c>
      <c r="H225" s="360" t="s">
        <v>134</v>
      </c>
      <c r="I225" s="105" t="s">
        <v>135</v>
      </c>
      <c r="J225" s="241" t="s">
        <v>136</v>
      </c>
      <c r="K225" s="223" t="s">
        <v>130</v>
      </c>
      <c r="L225" s="234">
        <v>4.2</v>
      </c>
      <c r="M225" s="237">
        <v>4.2</v>
      </c>
      <c r="N225" s="157"/>
      <c r="O225" s="937" t="s">
        <v>421</v>
      </c>
      <c r="P225" s="971">
        <f>D232</f>
        <v>40</v>
      </c>
      <c r="Q225" s="1121">
        <f>D232</f>
        <v>40</v>
      </c>
      <c r="R225" s="8"/>
      <c r="S225" s="948" t="s">
        <v>112</v>
      </c>
      <c r="T225" s="1042">
        <f>I234</f>
        <v>3.5</v>
      </c>
      <c r="U225" s="1095">
        <f>J234</f>
        <v>3.5</v>
      </c>
      <c r="V225" s="8"/>
      <c r="W225" s="1003" t="s">
        <v>422</v>
      </c>
      <c r="X225" s="139"/>
      <c r="Y225" s="140"/>
      <c r="AA225" s="164"/>
      <c r="AB225" s="1114"/>
      <c r="AC225" s="186"/>
      <c r="AD225" s="1176"/>
      <c r="AE225" s="209"/>
      <c r="AF225" s="1115"/>
      <c r="AG225" s="150"/>
      <c r="AH225" s="160"/>
      <c r="AI225" s="160"/>
      <c r="AJ225" s="150"/>
      <c r="AK225" s="150"/>
      <c r="AL225" s="160"/>
      <c r="AM225" s="298"/>
      <c r="AN225" s="150"/>
      <c r="AO225" s="183"/>
      <c r="AP225" s="150"/>
      <c r="AQ225" s="146"/>
      <c r="AR225" s="160"/>
      <c r="AS225" s="183"/>
      <c r="AT225" s="150"/>
      <c r="AU225" s="146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</row>
    <row r="226" spans="2:61">
      <c r="B226" s="447" t="s">
        <v>187</v>
      </c>
      <c r="C226" s="434" t="s">
        <v>380</v>
      </c>
      <c r="D226" s="916" t="s">
        <v>383</v>
      </c>
      <c r="E226" s="346" t="s">
        <v>88</v>
      </c>
      <c r="F226" s="702">
        <v>12.5</v>
      </c>
      <c r="G226" s="716">
        <v>10</v>
      </c>
      <c r="H226" s="350" t="s">
        <v>124</v>
      </c>
      <c r="I226" s="238">
        <v>44.82</v>
      </c>
      <c r="J226" s="239">
        <v>44.82</v>
      </c>
      <c r="K226" s="340" t="s">
        <v>79</v>
      </c>
      <c r="L226" s="673">
        <v>200</v>
      </c>
      <c r="M226" s="674">
        <v>200</v>
      </c>
      <c r="N226" s="157"/>
      <c r="O226" s="942" t="s">
        <v>423</v>
      </c>
      <c r="P226" s="973">
        <f>D231</f>
        <v>43</v>
      </c>
      <c r="Q226" s="1130">
        <f>D231</f>
        <v>43</v>
      </c>
      <c r="R226" s="8"/>
      <c r="S226" s="751" t="s">
        <v>98</v>
      </c>
      <c r="T226" s="973">
        <f>F229+I235+L234</f>
        <v>24.42</v>
      </c>
      <c r="U226" s="974">
        <f>G229+M234+J235</f>
        <v>24.42</v>
      </c>
      <c r="V226" s="8"/>
      <c r="W226" s="823" t="s">
        <v>121</v>
      </c>
      <c r="X226" s="777">
        <f>F228</f>
        <v>2.5</v>
      </c>
      <c r="Y226" s="946">
        <f>G228</f>
        <v>2.5</v>
      </c>
      <c r="AA226" s="164"/>
      <c r="AB226" s="1617"/>
      <c r="AC226" s="209"/>
      <c r="AD226" s="1176"/>
      <c r="AE226" s="209"/>
      <c r="AF226" s="1115"/>
      <c r="AG226" s="150"/>
      <c r="AH226" s="160"/>
      <c r="AI226" s="160"/>
      <c r="AJ226" s="160"/>
      <c r="AK226" s="160"/>
      <c r="AL226" s="157"/>
      <c r="AM226" s="298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</row>
    <row r="227" spans="2:61">
      <c r="B227" s="325"/>
      <c r="C227" s="551" t="s">
        <v>192</v>
      </c>
      <c r="D227" s="918"/>
      <c r="E227" s="346" t="s">
        <v>336</v>
      </c>
      <c r="F227" s="702">
        <v>12</v>
      </c>
      <c r="G227" s="716">
        <v>10</v>
      </c>
      <c r="H227" s="381" t="s">
        <v>96</v>
      </c>
      <c r="I227" s="688">
        <v>90</v>
      </c>
      <c r="J227" s="689">
        <v>90</v>
      </c>
      <c r="K227" s="393" t="s">
        <v>69</v>
      </c>
      <c r="L227" s="406">
        <v>15</v>
      </c>
      <c r="M227" s="407">
        <v>15</v>
      </c>
      <c r="N227" s="157"/>
      <c r="O227" s="942" t="s">
        <v>124</v>
      </c>
      <c r="P227" s="975">
        <f>I226</f>
        <v>44.82</v>
      </c>
      <c r="Q227" s="1136">
        <f>J226</f>
        <v>44.82</v>
      </c>
      <c r="R227" s="8"/>
      <c r="S227" s="947" t="s">
        <v>341</v>
      </c>
      <c r="T227" s="1036">
        <f>X235</f>
        <v>0.1</v>
      </c>
      <c r="U227" s="974">
        <f>G235+J231</f>
        <v>11</v>
      </c>
      <c r="V227" s="8"/>
      <c r="W227" s="1234" t="s">
        <v>102</v>
      </c>
      <c r="X227" s="973">
        <f>F227+F236</f>
        <v>34.847999999999999</v>
      </c>
      <c r="Y227" s="1132">
        <f>G227+G236</f>
        <v>29.2</v>
      </c>
      <c r="AA227" s="164"/>
      <c r="AB227" s="1114"/>
      <c r="AC227" s="182"/>
      <c r="AD227" s="160"/>
      <c r="AE227" s="209"/>
      <c r="AF227" s="160"/>
      <c r="AG227" s="213"/>
      <c r="AH227" s="160"/>
      <c r="AI227" s="160"/>
      <c r="AJ227" s="174"/>
      <c r="AK227" s="300"/>
      <c r="AL227" s="160"/>
      <c r="AM227" s="160"/>
      <c r="AN227" s="150"/>
      <c r="AO227" s="254"/>
      <c r="AP227" s="160"/>
      <c r="AQ227" s="157"/>
      <c r="AR227" s="160"/>
      <c r="AS227" s="150"/>
      <c r="AT227" s="171"/>
      <c r="AU227" s="252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</row>
    <row r="228" spans="2:61" ht="15" thickBot="1">
      <c r="B228" s="710" t="s">
        <v>345</v>
      </c>
      <c r="C228" s="513" t="s">
        <v>313</v>
      </c>
      <c r="D228" s="429">
        <v>15</v>
      </c>
      <c r="E228" s="346" t="s">
        <v>121</v>
      </c>
      <c r="F228" s="702">
        <v>2.5</v>
      </c>
      <c r="G228" s="716">
        <v>2.5</v>
      </c>
      <c r="H228" s="1587" t="s">
        <v>97</v>
      </c>
      <c r="I228" s="525">
        <v>2.63</v>
      </c>
      <c r="J228" s="729">
        <v>2.63</v>
      </c>
      <c r="K228" s="393" t="s">
        <v>97</v>
      </c>
      <c r="L228" s="508">
        <v>10</v>
      </c>
      <c r="M228" s="631">
        <v>10</v>
      </c>
      <c r="N228" s="157"/>
      <c r="O228" s="767" t="s">
        <v>63</v>
      </c>
      <c r="P228" s="975">
        <f>F225</f>
        <v>45.39</v>
      </c>
      <c r="Q228" s="1121">
        <f>G225</f>
        <v>34</v>
      </c>
      <c r="R228" s="8"/>
      <c r="S228" s="751" t="s">
        <v>69</v>
      </c>
      <c r="T228" s="973">
        <f>I230+L227</f>
        <v>25.5</v>
      </c>
      <c r="U228" s="974">
        <f>J230+M227</f>
        <v>25.5</v>
      </c>
      <c r="V228" s="8"/>
      <c r="W228" s="892" t="s">
        <v>88</v>
      </c>
      <c r="X228" s="777">
        <f>F226</f>
        <v>12.5</v>
      </c>
      <c r="Y228" s="946">
        <f>G226</f>
        <v>10</v>
      </c>
      <c r="AA228" s="164"/>
      <c r="AB228" s="1114"/>
      <c r="AC228" s="209"/>
      <c r="AD228" s="1115"/>
      <c r="AE228" s="209"/>
      <c r="AF228" s="1115"/>
      <c r="AG228" s="160"/>
      <c r="AH228" s="160"/>
      <c r="AI228" s="160"/>
      <c r="AJ228" s="174"/>
      <c r="AK228" s="186"/>
      <c r="AL228" s="160"/>
      <c r="AM228" s="160"/>
      <c r="AN228" s="150"/>
      <c r="AO228" s="286"/>
      <c r="AP228" s="287"/>
      <c r="AQ228" s="283"/>
      <c r="AR228" s="160"/>
      <c r="AS228" s="160"/>
      <c r="AT228" s="160"/>
      <c r="AU228" s="252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</row>
    <row r="229" spans="2:61" ht="15" thickBot="1">
      <c r="B229" s="710" t="s">
        <v>346</v>
      </c>
      <c r="C229" s="513" t="s">
        <v>347</v>
      </c>
      <c r="D229" s="429">
        <v>30</v>
      </c>
      <c r="E229" s="346" t="s">
        <v>98</v>
      </c>
      <c r="F229" s="702">
        <v>4.42</v>
      </c>
      <c r="G229" s="716">
        <v>4.42</v>
      </c>
      <c r="H229" s="381" t="s">
        <v>109</v>
      </c>
      <c r="I229" s="731">
        <v>49.613</v>
      </c>
      <c r="J229" s="732">
        <v>49</v>
      </c>
      <c r="K229" s="792" t="s">
        <v>19</v>
      </c>
      <c r="L229" s="36"/>
      <c r="M229" s="45"/>
      <c r="N229" s="157"/>
      <c r="O229" s="942" t="s">
        <v>243</v>
      </c>
      <c r="P229" s="992">
        <f>X229</f>
        <v>49.847999999999999</v>
      </c>
      <c r="Q229" s="1136">
        <f>Y229</f>
        <v>41.7</v>
      </c>
      <c r="R229" s="8"/>
      <c r="S229" s="751" t="s">
        <v>245</v>
      </c>
      <c r="T229" s="777">
        <f>L225</f>
        <v>4.2</v>
      </c>
      <c r="U229" s="974">
        <f>M225</f>
        <v>4.2</v>
      </c>
      <c r="V229" s="8"/>
      <c r="W229" s="957" t="s">
        <v>242</v>
      </c>
      <c r="X229" s="991">
        <f>SUM(X226:X228)</f>
        <v>49.847999999999999</v>
      </c>
      <c r="Y229" s="1043">
        <f>SUM(Y226:Y228)</f>
        <v>41.7</v>
      </c>
      <c r="AA229" s="276"/>
      <c r="AB229" s="1115"/>
      <c r="AC229" s="209"/>
      <c r="AD229" s="160"/>
      <c r="AE229" s="209"/>
      <c r="AF229" s="160"/>
      <c r="AG229" s="157"/>
      <c r="AH229" s="160"/>
      <c r="AI229" s="160"/>
      <c r="AJ229" s="174"/>
      <c r="AK229" s="186"/>
      <c r="AL229" s="160"/>
      <c r="AM229" s="160"/>
      <c r="AN229" s="160"/>
      <c r="AO229" s="150"/>
      <c r="AP229" s="171"/>
      <c r="AQ229" s="252"/>
      <c r="AR229" s="160"/>
      <c r="AS229" s="160"/>
      <c r="AT229" s="160"/>
      <c r="AU229" s="252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</row>
    <row r="230" spans="2:61" ht="15" thickBot="1">
      <c r="B230" s="572" t="s">
        <v>131</v>
      </c>
      <c r="C230" s="570" t="s">
        <v>675</v>
      </c>
      <c r="D230" s="429">
        <v>200</v>
      </c>
      <c r="E230" s="400" t="s">
        <v>99</v>
      </c>
      <c r="F230" s="867">
        <v>1.1000000000000001</v>
      </c>
      <c r="G230" s="868">
        <v>1.1000000000000001</v>
      </c>
      <c r="H230" s="381" t="s">
        <v>69</v>
      </c>
      <c r="I230" s="688">
        <v>10.5</v>
      </c>
      <c r="J230" s="689">
        <v>10.5</v>
      </c>
      <c r="K230" s="582" t="s">
        <v>134</v>
      </c>
      <c r="L230" s="108" t="s">
        <v>135</v>
      </c>
      <c r="M230" s="247" t="s">
        <v>136</v>
      </c>
      <c r="N230" s="157"/>
      <c r="O230" s="942" t="s">
        <v>452</v>
      </c>
      <c r="P230" s="986">
        <f>L238</f>
        <v>124.85</v>
      </c>
      <c r="Q230" s="1121">
        <f>D233</f>
        <v>110</v>
      </c>
      <c r="R230" s="8"/>
      <c r="S230" s="751" t="s">
        <v>72</v>
      </c>
      <c r="T230" s="973">
        <f>F230</f>
        <v>1.1000000000000001</v>
      </c>
      <c r="U230" s="974">
        <f>G230</f>
        <v>1.1000000000000001</v>
      </c>
      <c r="V230" s="8"/>
      <c r="AA230" s="150"/>
      <c r="AB230" s="1114"/>
      <c r="AC230" s="160"/>
      <c r="AD230" s="1115"/>
      <c r="AE230" s="150"/>
      <c r="AF230" s="1114"/>
      <c r="AG230" s="160"/>
      <c r="AH230" s="160"/>
      <c r="AI230" s="160"/>
      <c r="AJ230" s="174"/>
      <c r="AK230" s="186"/>
      <c r="AL230" s="160"/>
      <c r="AM230" s="160"/>
      <c r="AN230" s="160"/>
      <c r="AO230" s="150"/>
      <c r="AP230" s="171"/>
      <c r="AQ230" s="252"/>
      <c r="AR230" s="160"/>
      <c r="AS230" s="160"/>
      <c r="AT230" s="160"/>
      <c r="AU230" s="252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</row>
    <row r="231" spans="2:61" ht="15" thickBot="1">
      <c r="B231" s="572" t="s">
        <v>10</v>
      </c>
      <c r="C231" s="513" t="s">
        <v>11</v>
      </c>
      <c r="D231" s="429">
        <v>43</v>
      </c>
      <c r="E231" s="346" t="s">
        <v>337</v>
      </c>
      <c r="F231" s="865">
        <v>0.01</v>
      </c>
      <c r="G231" s="866">
        <v>0.01</v>
      </c>
      <c r="H231" s="1588" t="s">
        <v>354</v>
      </c>
      <c r="I231" s="688" t="s">
        <v>387</v>
      </c>
      <c r="J231" s="732">
        <v>7</v>
      </c>
      <c r="K231" s="561" t="s">
        <v>310</v>
      </c>
      <c r="L231" s="593">
        <v>31.251000000000001</v>
      </c>
      <c r="M231" s="594">
        <v>30</v>
      </c>
      <c r="N231" s="157"/>
      <c r="O231" s="346" t="s">
        <v>230</v>
      </c>
      <c r="P231" s="973">
        <f>F234</f>
        <v>122.117</v>
      </c>
      <c r="Q231" s="1119">
        <f>G234</f>
        <v>85.6</v>
      </c>
      <c r="R231" s="8"/>
      <c r="S231" s="951" t="s">
        <v>327</v>
      </c>
      <c r="T231" s="1045">
        <f>T232+T233</f>
        <v>2.7500000000000004E-2</v>
      </c>
      <c r="U231" s="1102">
        <f>G231+J232</f>
        <v>2.7500000000000004E-2</v>
      </c>
      <c r="V231" s="8"/>
      <c r="W231" s="1144"/>
      <c r="X231" s="1145"/>
      <c r="Y231" s="1044"/>
      <c r="AA231" s="150"/>
      <c r="AB231" s="1176"/>
      <c r="AC231" s="1618"/>
      <c r="AD231" s="160"/>
      <c r="AE231" s="160"/>
      <c r="AF231" s="1115"/>
      <c r="AG231" s="160"/>
      <c r="AH231" s="160"/>
      <c r="AI231" s="160"/>
      <c r="AJ231" s="146"/>
      <c r="AK231" s="186"/>
      <c r="AL231" s="160"/>
      <c r="AM231" s="160"/>
      <c r="AN231" s="160"/>
      <c r="AO231" s="150"/>
      <c r="AP231" s="171"/>
      <c r="AQ231" s="252"/>
      <c r="AR231" s="160"/>
      <c r="AS231" s="160"/>
      <c r="AT231" s="160"/>
      <c r="AU231" s="186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</row>
    <row r="232" spans="2:61" ht="15" thickBot="1">
      <c r="B232" s="572" t="s">
        <v>10</v>
      </c>
      <c r="C232" s="513" t="s">
        <v>412</v>
      </c>
      <c r="D232" s="429">
        <v>40</v>
      </c>
      <c r="E232" s="346" t="s">
        <v>97</v>
      </c>
      <c r="F232" s="688">
        <v>175</v>
      </c>
      <c r="G232" s="689">
        <v>175</v>
      </c>
      <c r="H232" s="381" t="s">
        <v>379</v>
      </c>
      <c r="I232" s="731">
        <v>1.7500000000000002E-2</v>
      </c>
      <c r="J232" s="732">
        <v>1.7500000000000002E-2</v>
      </c>
      <c r="K232" s="792" t="s">
        <v>331</v>
      </c>
      <c r="L232" s="36"/>
      <c r="M232" s="45"/>
      <c r="N232" s="157"/>
      <c r="O232" s="942" t="s">
        <v>79</v>
      </c>
      <c r="P232" s="973">
        <f>I227+L226</f>
        <v>290</v>
      </c>
      <c r="Q232" s="1121">
        <f>M226+J227+J236</f>
        <v>315</v>
      </c>
      <c r="R232" s="8"/>
      <c r="S232" s="952" t="s">
        <v>365</v>
      </c>
      <c r="T232" s="777">
        <f>F231</f>
        <v>0.01</v>
      </c>
      <c r="U232" s="954">
        <f>G231</f>
        <v>0.01</v>
      </c>
      <c r="V232" s="8"/>
      <c r="W232" s="1025" t="s">
        <v>445</v>
      </c>
      <c r="X232" s="1026" t="s">
        <v>446</v>
      </c>
      <c r="Y232" s="1046" t="s">
        <v>447</v>
      </c>
      <c r="AA232" s="240"/>
      <c r="AB232" s="1115"/>
      <c r="AC232" s="160"/>
      <c r="AD232" s="1116"/>
      <c r="AE232" s="160"/>
      <c r="AF232" s="1115"/>
      <c r="AG232" s="160"/>
      <c r="AH232" s="160"/>
      <c r="AI232" s="150"/>
      <c r="AJ232" s="166"/>
      <c r="AK232" s="186"/>
      <c r="AL232" s="160"/>
      <c r="AM232" s="160"/>
      <c r="AN232" s="160"/>
      <c r="AO232" s="150"/>
      <c r="AP232" s="171"/>
      <c r="AQ232" s="252"/>
      <c r="AR232" s="160"/>
      <c r="AS232" s="150"/>
      <c r="AT232" s="171"/>
      <c r="AU232" s="252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</row>
    <row r="233" spans="2:61" ht="15" thickBot="1">
      <c r="B233" s="793" t="s">
        <v>12</v>
      </c>
      <c r="C233" s="513" t="s">
        <v>329</v>
      </c>
      <c r="D233" s="429">
        <v>110</v>
      </c>
      <c r="E233" s="1028" t="s">
        <v>258</v>
      </c>
      <c r="F233" s="777"/>
      <c r="G233" s="1589"/>
      <c r="H233" s="425" t="s">
        <v>342</v>
      </c>
      <c r="I233" s="702">
        <v>3.5</v>
      </c>
      <c r="J233" s="716">
        <v>3.5</v>
      </c>
      <c r="K233" s="582" t="s">
        <v>134</v>
      </c>
      <c r="L233" s="108" t="s">
        <v>135</v>
      </c>
      <c r="M233" s="247" t="s">
        <v>136</v>
      </c>
      <c r="N233" s="157"/>
      <c r="O233" s="942" t="s">
        <v>456</v>
      </c>
      <c r="P233" s="973">
        <f>I236</f>
        <v>25</v>
      </c>
      <c r="Q233" s="777"/>
      <c r="R233" s="8"/>
      <c r="S233" s="1183" t="s">
        <v>379</v>
      </c>
      <c r="T233" s="1236">
        <f>I232</f>
        <v>1.7500000000000002E-2</v>
      </c>
      <c r="U233" s="1237">
        <f>J232</f>
        <v>1.7500000000000002E-2</v>
      </c>
      <c r="V233" s="8"/>
      <c r="W233" s="1028" t="s">
        <v>448</v>
      </c>
      <c r="X233" s="1029">
        <f>Y233/1000/0.04</f>
        <v>0.1</v>
      </c>
      <c r="Y233" s="1030">
        <f>G235</f>
        <v>4</v>
      </c>
      <c r="AA233" s="256"/>
      <c r="AB233" s="1115"/>
      <c r="AC233" s="160"/>
      <c r="AD233" s="1115"/>
      <c r="AE233" s="160"/>
      <c r="AF233" s="1115"/>
      <c r="AG233" s="135"/>
      <c r="AH233" s="160"/>
      <c r="AI233" s="150"/>
      <c r="AJ233" s="165"/>
      <c r="AK233" s="186"/>
      <c r="AL233" s="160"/>
      <c r="AM233" s="160"/>
      <c r="AN233" s="160"/>
      <c r="AO233" s="150"/>
      <c r="AP233" s="171"/>
      <c r="AQ233" s="252"/>
      <c r="AR233" s="160"/>
      <c r="AS233" s="150"/>
      <c r="AT233" s="174"/>
      <c r="AU233" s="255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</row>
    <row r="234" spans="2:61">
      <c r="B234" s="152"/>
      <c r="C234" s="155"/>
      <c r="D234" s="160"/>
      <c r="E234" s="346" t="s">
        <v>230</v>
      </c>
      <c r="F234" s="1586">
        <v>122.117</v>
      </c>
      <c r="G234" s="716">
        <v>85.6</v>
      </c>
      <c r="H234" s="425" t="s">
        <v>112</v>
      </c>
      <c r="I234" s="867">
        <v>3.5</v>
      </c>
      <c r="J234" s="868">
        <v>3.5</v>
      </c>
      <c r="K234" s="337" t="s">
        <v>67</v>
      </c>
      <c r="L234" s="745">
        <v>15</v>
      </c>
      <c r="M234" s="689">
        <v>15</v>
      </c>
      <c r="N234" s="157"/>
      <c r="O234" s="942" t="s">
        <v>82</v>
      </c>
      <c r="P234" s="975">
        <f>I229</f>
        <v>49.613</v>
      </c>
      <c r="Q234" s="974">
        <f>J229</f>
        <v>49</v>
      </c>
      <c r="R234" s="8"/>
      <c r="S234" s="1184"/>
      <c r="T234" s="484"/>
      <c r="U234" s="1185"/>
      <c r="V234" s="8"/>
      <c r="W234" s="1028" t="s">
        <v>458</v>
      </c>
      <c r="X234" s="1029">
        <f>Y234/1000/0.04</f>
        <v>0</v>
      </c>
      <c r="Y234" s="1030"/>
      <c r="AA234" s="614"/>
      <c r="AB234" s="1171"/>
      <c r="AC234" s="283"/>
      <c r="AD234" s="1115"/>
      <c r="AE234" s="160"/>
      <c r="AF234" s="1115"/>
      <c r="AG234" s="160"/>
      <c r="AH234" s="160"/>
      <c r="AI234" s="150"/>
      <c r="AJ234" s="171"/>
      <c r="AK234" s="186"/>
      <c r="AL234" s="160"/>
      <c r="AM234" s="160"/>
      <c r="AN234" s="160"/>
      <c r="AO234" s="150"/>
      <c r="AP234" s="174"/>
      <c r="AQ234" s="255"/>
      <c r="AR234" s="160"/>
      <c r="AS234" s="160"/>
      <c r="AT234" s="160"/>
      <c r="AU234" s="252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</row>
    <row r="235" spans="2:61" ht="15" thickBot="1">
      <c r="B235" s="152"/>
      <c r="C235" s="155"/>
      <c r="D235" s="160"/>
      <c r="E235" s="337" t="s">
        <v>354</v>
      </c>
      <c r="F235" s="739" t="s">
        <v>291</v>
      </c>
      <c r="G235" s="689">
        <v>4</v>
      </c>
      <c r="H235" s="425" t="s">
        <v>98</v>
      </c>
      <c r="I235" s="688">
        <v>5</v>
      </c>
      <c r="J235" s="689">
        <v>5</v>
      </c>
      <c r="K235" s="60"/>
      <c r="L235" s="8"/>
      <c r="M235" s="71"/>
      <c r="N235" s="157"/>
      <c r="O235" s="421" t="s">
        <v>310</v>
      </c>
      <c r="P235" s="1097">
        <f>L231</f>
        <v>31.251000000000001</v>
      </c>
      <c r="Q235" s="974">
        <f>M231</f>
        <v>30</v>
      </c>
      <c r="R235" s="8"/>
      <c r="S235" s="713" t="s">
        <v>126</v>
      </c>
      <c r="T235" s="777">
        <f>I233</f>
        <v>3.5</v>
      </c>
      <c r="U235" s="1121">
        <f>J233</f>
        <v>3.5</v>
      </c>
      <c r="V235" s="8"/>
      <c r="W235" s="1235" t="s">
        <v>450</v>
      </c>
      <c r="X235" s="1033">
        <f>SUM(X233:X234)</f>
        <v>0.1</v>
      </c>
      <c r="Y235" s="1034">
        <f>SUM(Y233:Y234)</f>
        <v>4</v>
      </c>
      <c r="AA235" s="157"/>
      <c r="AB235" s="327"/>
      <c r="AC235" s="160"/>
      <c r="AD235" s="170"/>
      <c r="AE235" s="160"/>
      <c r="AF235" s="1115"/>
      <c r="AG235" s="160"/>
      <c r="AH235" s="160"/>
      <c r="AI235" s="150"/>
      <c r="AJ235" s="171"/>
      <c r="AK235" s="186"/>
      <c r="AL235" s="160"/>
      <c r="AM235" s="160"/>
      <c r="AN235" s="160"/>
      <c r="AO235" s="150"/>
      <c r="AP235" s="171"/>
      <c r="AQ235" s="252"/>
      <c r="AR235" s="160"/>
      <c r="AS235" s="157"/>
      <c r="AT235" s="159"/>
      <c r="AU235" s="222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</row>
    <row r="236" spans="2:61" ht="15" thickBot="1">
      <c r="B236" s="152"/>
      <c r="C236" s="155"/>
      <c r="D236" s="160"/>
      <c r="E236" s="346" t="s">
        <v>336</v>
      </c>
      <c r="F236" s="702">
        <v>22.847999999999999</v>
      </c>
      <c r="G236" s="716">
        <v>19.2</v>
      </c>
      <c r="H236" s="381" t="s">
        <v>205</v>
      </c>
      <c r="I236" s="688">
        <v>25</v>
      </c>
      <c r="J236" s="689">
        <v>25</v>
      </c>
      <c r="K236" s="788" t="s">
        <v>329</v>
      </c>
      <c r="L236" s="36"/>
      <c r="M236" s="45"/>
      <c r="N236" s="157"/>
      <c r="O236" s="54"/>
      <c r="P236" s="28"/>
      <c r="Q236" s="28"/>
      <c r="R236" s="28"/>
      <c r="S236" s="355" t="s">
        <v>97</v>
      </c>
      <c r="T236" s="1020">
        <f>I228+L228</f>
        <v>12.629999999999999</v>
      </c>
      <c r="U236" s="1238" t="e">
        <f>M228+#REF!+J228</f>
        <v>#REF!</v>
      </c>
      <c r="V236" s="28"/>
      <c r="W236" s="28"/>
      <c r="X236" s="28"/>
      <c r="Y236" s="73"/>
      <c r="AA236" s="157"/>
      <c r="AB236" s="160"/>
      <c r="AC236" s="1232"/>
      <c r="AD236" s="1117"/>
      <c r="AE236" s="160"/>
      <c r="AF236" s="1115"/>
      <c r="AG236" s="160"/>
      <c r="AH236" s="160"/>
      <c r="AI236" s="150"/>
      <c r="AJ236" s="146"/>
      <c r="AK236" s="186"/>
      <c r="AL236" s="160"/>
      <c r="AM236" s="160"/>
      <c r="AN236" s="160"/>
      <c r="AO236" s="170"/>
      <c r="AP236" s="174"/>
      <c r="AQ236" s="255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</row>
    <row r="237" spans="2:61" ht="15" thickBot="1">
      <c r="B237" s="152"/>
      <c r="C237" s="155"/>
      <c r="D237" s="160"/>
      <c r="E237" s="1592" t="s">
        <v>627</v>
      </c>
      <c r="F237" s="8"/>
      <c r="G237" s="71"/>
      <c r="H237" s="8"/>
      <c r="I237" s="8"/>
      <c r="J237" s="71"/>
      <c r="K237" s="436" t="s">
        <v>134</v>
      </c>
      <c r="L237" s="99" t="s">
        <v>135</v>
      </c>
      <c r="M237" s="244" t="s">
        <v>136</v>
      </c>
      <c r="N237" s="157"/>
      <c r="AA237" s="157"/>
      <c r="AB237" s="160"/>
      <c r="AC237" s="1232"/>
      <c r="AD237" s="1117"/>
      <c r="AE237" s="160"/>
      <c r="AF237" s="1115"/>
      <c r="AG237" s="160"/>
      <c r="AH237" s="160"/>
      <c r="AI237" s="164"/>
      <c r="AJ237" s="174"/>
      <c r="AK237" s="186"/>
      <c r="AL237" s="160"/>
      <c r="AM237" s="160"/>
      <c r="AN237" s="160"/>
      <c r="AO237" s="150"/>
      <c r="AP237" s="174"/>
      <c r="AQ237" s="255"/>
      <c r="AR237" s="160"/>
      <c r="AS237" s="150"/>
      <c r="AT237" s="171"/>
      <c r="AU237" s="252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</row>
    <row r="238" spans="2:61" ht="15" thickBot="1">
      <c r="B238" s="153"/>
      <c r="C238" s="326"/>
      <c r="D238" s="158"/>
      <c r="E238" s="835"/>
      <c r="F238" s="607"/>
      <c r="G238" s="608"/>
      <c r="H238" s="834"/>
      <c r="I238" s="599"/>
      <c r="J238" s="1225"/>
      <c r="K238" s="789" t="s">
        <v>330</v>
      </c>
      <c r="L238" s="790">
        <v>124.85</v>
      </c>
      <c r="M238" s="791">
        <v>110</v>
      </c>
      <c r="N238" s="157"/>
      <c r="AA238" s="157"/>
      <c r="AB238" s="160"/>
      <c r="AC238" s="1233"/>
      <c r="AD238" s="1117"/>
      <c r="AE238" s="160"/>
      <c r="AF238" s="1115"/>
      <c r="AG238" s="160"/>
      <c r="AH238" s="160"/>
      <c r="AI238" s="164"/>
      <c r="AJ238" s="174"/>
      <c r="AK238" s="186"/>
      <c r="AL238" s="160"/>
      <c r="AM238" s="160"/>
      <c r="AN238" s="160"/>
      <c r="AO238" s="164"/>
      <c r="AP238" s="166"/>
      <c r="AQ238" s="263"/>
      <c r="AR238" s="160"/>
      <c r="AS238" s="150"/>
      <c r="AT238" s="171"/>
      <c r="AU238" s="252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</row>
    <row r="239" spans="2:61">
      <c r="B239" s="160"/>
      <c r="C239" s="178"/>
      <c r="D239" s="160"/>
      <c r="E239" s="8"/>
      <c r="F239" s="8"/>
      <c r="G239" s="8"/>
      <c r="H239" s="150"/>
      <c r="I239" s="146"/>
      <c r="J239" s="262"/>
      <c r="N239" s="157"/>
      <c r="AA239" s="150"/>
      <c r="AB239" s="1114"/>
      <c r="AC239" s="262"/>
      <c r="AD239" s="1115"/>
      <c r="AE239" s="160"/>
      <c r="AF239" s="1115"/>
      <c r="AG239" s="160"/>
      <c r="AH239" s="160"/>
      <c r="AI239" s="150"/>
      <c r="AJ239" s="174"/>
      <c r="AK239" s="186"/>
      <c r="AL239" s="160"/>
      <c r="AM239" s="160"/>
      <c r="AN239" s="160"/>
      <c r="AO239" s="164"/>
      <c r="AP239" s="165"/>
      <c r="AQ239" s="296"/>
      <c r="AR239" s="160"/>
      <c r="AS239" s="15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</row>
    <row r="240" spans="2:61" ht="15.6">
      <c r="C240" s="205"/>
      <c r="H240" s="150"/>
      <c r="I240" s="146"/>
      <c r="J240" s="262"/>
      <c r="N240" s="157"/>
      <c r="AA240" s="157"/>
      <c r="AB240" s="1115"/>
      <c r="AC240" s="222"/>
      <c r="AD240" s="1115"/>
      <c r="AE240" s="160"/>
      <c r="AF240" s="1115"/>
      <c r="AG240" s="160"/>
      <c r="AH240" s="160"/>
      <c r="AI240" s="150"/>
      <c r="AJ240" s="297"/>
      <c r="AK240" s="186"/>
      <c r="AL240" s="160"/>
      <c r="AM240" s="160"/>
      <c r="AN240" s="160"/>
      <c r="AO240" s="150"/>
      <c r="AP240" s="171"/>
      <c r="AQ240" s="252"/>
      <c r="AR240" s="160"/>
      <c r="AS240" s="164"/>
      <c r="AT240" s="166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</row>
    <row r="241" spans="2:61" ht="15.6">
      <c r="C241" s="205"/>
      <c r="H241" s="150"/>
      <c r="I241" s="629"/>
      <c r="J241" s="630"/>
      <c r="N241" s="157"/>
      <c r="AA241" s="150"/>
      <c r="AB241" s="1114"/>
      <c r="AC241" s="262"/>
      <c r="AD241" s="1115"/>
      <c r="AE241" s="150"/>
      <c r="AF241" s="1115"/>
      <c r="AG241" s="160"/>
      <c r="AH241" s="160"/>
      <c r="AI241" s="150"/>
      <c r="AJ241" s="297"/>
      <c r="AK241" s="186"/>
      <c r="AL241" s="160"/>
      <c r="AM241" s="160"/>
      <c r="AN241" s="160"/>
      <c r="AO241" s="160"/>
      <c r="AP241" s="160"/>
      <c r="AQ241" s="150"/>
      <c r="AR241" s="160"/>
      <c r="AS241" s="164"/>
      <c r="AT241" s="165"/>
      <c r="AU241" s="255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</row>
    <row r="242" spans="2:61" ht="15.6">
      <c r="C242" s="1709"/>
      <c r="H242" s="1585"/>
      <c r="I242" s="159"/>
      <c r="J242" s="264"/>
      <c r="K242" s="8"/>
      <c r="L242" s="8"/>
      <c r="M242" s="8"/>
      <c r="N242" s="157"/>
      <c r="AA242" s="164"/>
      <c r="AB242" s="1172"/>
      <c r="AC242" s="263"/>
      <c r="AD242" s="1116"/>
      <c r="AE242" s="150"/>
      <c r="AF242" s="1115"/>
      <c r="AG242" s="157"/>
      <c r="AH242" s="160"/>
      <c r="AI242" s="170"/>
      <c r="AJ242" s="297"/>
      <c r="AK242" s="160"/>
      <c r="AL242" s="160"/>
      <c r="AM242" s="160"/>
      <c r="AN242" s="160"/>
      <c r="AO242" s="160"/>
      <c r="AP242" s="160"/>
      <c r="AQ242" s="160"/>
      <c r="AR242" s="160"/>
      <c r="AS242" s="150"/>
      <c r="AT242" s="174"/>
      <c r="AU242" s="255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</row>
    <row r="243" spans="2:61" ht="15.6">
      <c r="B243" s="128"/>
      <c r="C243" s="205"/>
      <c r="D243" s="128"/>
      <c r="E243" s="128"/>
      <c r="F243" s="128"/>
      <c r="G243" s="128"/>
      <c r="H243" s="18"/>
      <c r="I243" s="8"/>
      <c r="J243" s="8"/>
      <c r="K243" s="8"/>
      <c r="L243" s="8"/>
      <c r="M243" s="8"/>
      <c r="N243" s="157"/>
      <c r="AA243" s="164"/>
      <c r="AB243" s="1172"/>
      <c r="AC243" s="209"/>
      <c r="AD243" s="1115"/>
      <c r="AE243" s="150"/>
      <c r="AF243" s="1115"/>
      <c r="AG243" s="157"/>
      <c r="AH243" s="160"/>
      <c r="AI243" s="170"/>
      <c r="AJ243" s="297"/>
      <c r="AK243" s="160"/>
      <c r="AL243" s="160"/>
      <c r="AM243" s="160"/>
      <c r="AN243" s="160"/>
      <c r="AO243" s="160"/>
      <c r="AP243" s="160"/>
      <c r="AQ243" s="160"/>
      <c r="AR243" s="160"/>
      <c r="AS243" s="15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</row>
    <row r="244" spans="2:61" ht="15.6">
      <c r="B244" s="30"/>
      <c r="C244" s="178"/>
      <c r="D244" s="12"/>
      <c r="E244" s="160"/>
      <c r="F244" s="160"/>
      <c r="G244" s="160"/>
      <c r="H244" s="545"/>
      <c r="I244" s="86"/>
      <c r="J244" s="246"/>
      <c r="K244" s="545"/>
      <c r="L244" s="86"/>
      <c r="M244" s="246"/>
      <c r="N244" s="157"/>
      <c r="AA244" s="164"/>
      <c r="AB244" s="1173"/>
      <c r="AC244" s="209"/>
      <c r="AD244" s="1115"/>
      <c r="AE244" s="150"/>
      <c r="AF244" s="1115"/>
      <c r="AG244" s="157"/>
      <c r="AH244" s="160"/>
      <c r="AI244" s="170"/>
      <c r="AJ244" s="297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</row>
    <row r="245" spans="2:61">
      <c r="B245" s="8"/>
      <c r="C245" s="178"/>
      <c r="D245" s="8"/>
      <c r="E245" s="150"/>
      <c r="F245" s="146"/>
      <c r="G245" s="262"/>
      <c r="H245" s="6"/>
      <c r="I245" s="12"/>
      <c r="J245" s="1220"/>
      <c r="K245" s="6"/>
      <c r="L245" s="12"/>
      <c r="M245" s="1220"/>
      <c r="N245" s="157"/>
      <c r="AA245" s="157"/>
      <c r="AB245" s="1172"/>
      <c r="AC245" s="209"/>
      <c r="AD245" s="1115"/>
      <c r="AE245" s="150"/>
      <c r="AF245" s="1115"/>
      <c r="AG245" s="157"/>
      <c r="AH245" s="160"/>
      <c r="AI245" s="15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</row>
    <row r="246" spans="2:61">
      <c r="B246" s="160"/>
      <c r="C246" s="178"/>
      <c r="D246" s="160"/>
      <c r="E246" s="150"/>
      <c r="F246" s="146"/>
      <c r="G246" s="262"/>
      <c r="H246" s="6"/>
      <c r="I246" s="12"/>
      <c r="J246" s="260"/>
      <c r="K246" s="8"/>
      <c r="L246" s="8"/>
      <c r="M246" s="1221"/>
      <c r="N246" s="157"/>
      <c r="AA246" s="164"/>
      <c r="AB246" s="1172"/>
      <c r="AC246" s="150"/>
      <c r="AD246" s="1115"/>
      <c r="AE246" s="150"/>
      <c r="AF246" s="1115"/>
      <c r="AG246" s="157"/>
      <c r="AH246" s="160"/>
      <c r="AI246" s="15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</row>
    <row r="247" spans="2:61">
      <c r="B247" s="160"/>
      <c r="C247" s="178"/>
      <c r="D247" s="160"/>
      <c r="E247" s="150"/>
      <c r="F247" s="159"/>
      <c r="G247" s="222"/>
      <c r="H247" s="6"/>
      <c r="I247" s="12"/>
      <c r="J247" s="260"/>
      <c r="K247" s="6"/>
      <c r="L247" s="12"/>
      <c r="M247" s="260"/>
      <c r="N247" s="157"/>
      <c r="AA247" s="164"/>
      <c r="AB247" s="1174"/>
      <c r="AC247" s="209"/>
      <c r="AD247" s="1115"/>
      <c r="AE247" s="150"/>
      <c r="AF247" s="1176"/>
      <c r="AG247" s="150"/>
      <c r="AH247" s="160"/>
      <c r="AI247" s="15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</row>
    <row r="248" spans="2:61">
      <c r="B248" s="160"/>
      <c r="C248" s="178"/>
      <c r="D248" s="160"/>
      <c r="E248" s="150"/>
      <c r="F248" s="146"/>
      <c r="G248" s="255"/>
      <c r="H248" s="6"/>
      <c r="I248" s="12"/>
      <c r="J248" s="260"/>
      <c r="K248" s="44"/>
      <c r="L248" s="320"/>
      <c r="M248" s="264"/>
      <c r="N248" s="157"/>
      <c r="AA248" s="164"/>
      <c r="AB248" s="1173"/>
      <c r="AC248" s="209"/>
      <c r="AD248" s="1115"/>
      <c r="AE248" s="150"/>
      <c r="AF248" s="1115"/>
      <c r="AG248" s="150"/>
      <c r="AH248" s="160"/>
      <c r="AI248" s="15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</row>
    <row r="249" spans="2:61" ht="15.6">
      <c r="B249" s="185"/>
      <c r="C249" s="160"/>
      <c r="D249" s="178"/>
      <c r="E249" s="261"/>
      <c r="F249" s="160"/>
      <c r="G249" s="160"/>
      <c r="H249" s="6"/>
      <c r="I249" s="12"/>
      <c r="J249" s="260"/>
      <c r="K249" s="6"/>
      <c r="L249" s="12"/>
      <c r="M249" s="260"/>
      <c r="N249" s="157"/>
      <c r="AA249" s="164"/>
      <c r="AB249" s="1173"/>
      <c r="AC249" s="171"/>
      <c r="AD249" s="1115"/>
      <c r="AE249" s="150"/>
      <c r="AF249" s="1115"/>
      <c r="AG249" s="150"/>
      <c r="AH249" s="160"/>
      <c r="AI249" s="15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</row>
    <row r="250" spans="2:61">
      <c r="B250" s="180"/>
      <c r="C250" s="150"/>
      <c r="D250" s="146"/>
      <c r="E250" s="614"/>
      <c r="F250" s="287"/>
      <c r="G250" s="283"/>
      <c r="H250" s="95"/>
      <c r="I250" s="1222"/>
      <c r="J250" s="1223"/>
      <c r="K250" s="8"/>
      <c r="L250" s="8"/>
      <c r="M250" s="8"/>
      <c r="N250" s="157"/>
      <c r="AA250" s="164"/>
      <c r="AB250" s="1172"/>
      <c r="AC250" s="209"/>
      <c r="AD250" s="1115"/>
      <c r="AE250" s="150"/>
      <c r="AF250" s="1115"/>
      <c r="AG250" s="15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</row>
    <row r="251" spans="2:61">
      <c r="B251" s="632"/>
      <c r="C251" s="150"/>
      <c r="D251" s="146"/>
      <c r="E251" s="150"/>
      <c r="F251" s="146"/>
      <c r="G251" s="262"/>
      <c r="H251" s="95"/>
      <c r="I251" s="131"/>
      <c r="J251" s="365"/>
      <c r="K251" s="213"/>
      <c r="L251" s="160"/>
      <c r="M251" s="160"/>
      <c r="N251" s="157"/>
      <c r="AA251" s="160"/>
      <c r="AB251" s="1115"/>
      <c r="AC251" s="160"/>
      <c r="AD251" s="1115"/>
      <c r="AE251" s="160"/>
      <c r="AF251" s="1115"/>
      <c r="AG251" s="15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</row>
    <row r="252" spans="2:61">
      <c r="B252" s="160"/>
      <c r="C252" s="150"/>
      <c r="D252" s="160"/>
      <c r="E252" s="150"/>
      <c r="F252" s="146"/>
      <c r="G252" s="262"/>
      <c r="H252" s="6"/>
      <c r="I252" s="42"/>
      <c r="J252" s="264"/>
      <c r="K252" s="614"/>
      <c r="L252" s="287"/>
      <c r="M252" s="283"/>
      <c r="N252" s="157"/>
      <c r="AA252" s="160"/>
      <c r="AB252" s="1115"/>
      <c r="AC252" s="160"/>
      <c r="AD252" s="1115"/>
      <c r="AE252" s="160"/>
      <c r="AF252" s="1115"/>
      <c r="AG252" s="160"/>
      <c r="AH252" s="157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</row>
    <row r="253" spans="2:61">
      <c r="B253" s="182"/>
      <c r="C253" s="150"/>
      <c r="D253" s="146"/>
      <c r="E253" s="150"/>
      <c r="F253" s="146"/>
      <c r="G253" s="262"/>
      <c r="H253" s="44"/>
      <c r="I253" s="42"/>
      <c r="J253" s="264"/>
      <c r="K253" s="212"/>
      <c r="L253" s="159"/>
      <c r="M253" s="222"/>
      <c r="N253" s="157"/>
      <c r="AA253" s="160"/>
      <c r="AB253" s="1115"/>
      <c r="AC253" s="160"/>
      <c r="AD253" s="1115"/>
      <c r="AE253" s="160"/>
      <c r="AF253" s="1115"/>
      <c r="AG253" s="160"/>
      <c r="AH253" s="160"/>
      <c r="AI253" s="160"/>
      <c r="AJ253" s="236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</row>
    <row r="254" spans="2:61">
      <c r="B254" s="459"/>
      <c r="C254" s="150"/>
      <c r="D254" s="146"/>
      <c r="E254" s="150"/>
      <c r="F254" s="146"/>
      <c r="G254" s="262"/>
      <c r="H254" s="150"/>
      <c r="I254" s="146"/>
      <c r="J254" s="262"/>
      <c r="K254" s="157"/>
      <c r="L254" s="159"/>
      <c r="M254" s="222"/>
      <c r="N254" s="157"/>
      <c r="AA254" s="160"/>
      <c r="AB254" s="1115"/>
      <c r="AC254" s="160"/>
      <c r="AD254" s="1115"/>
      <c r="AE254" s="160"/>
      <c r="AF254" s="1115"/>
      <c r="AG254" s="160"/>
      <c r="AH254" s="15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</row>
    <row r="255" spans="2:61">
      <c r="B255" s="182"/>
      <c r="C255" s="150"/>
      <c r="D255" s="146"/>
      <c r="E255" s="150"/>
      <c r="F255" s="146"/>
      <c r="G255" s="262"/>
      <c r="H255" s="157"/>
      <c r="I255" s="159"/>
      <c r="J255" s="222"/>
      <c r="K255" s="157"/>
      <c r="L255" s="159"/>
      <c r="M255" s="222"/>
      <c r="N255" s="157"/>
      <c r="AA255" s="160"/>
      <c r="AB255" s="1115"/>
      <c r="AC255" s="160"/>
      <c r="AD255" s="1115"/>
      <c r="AE255" s="160"/>
      <c r="AF255" s="1115"/>
      <c r="AG255" s="160"/>
      <c r="AH255" s="157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</row>
    <row r="256" spans="2:61" ht="15.6">
      <c r="B256" s="182"/>
      <c r="C256" s="150"/>
      <c r="D256" s="146"/>
      <c r="E256" s="164"/>
      <c r="F256" s="165"/>
      <c r="G256" s="284"/>
      <c r="H256" s="157"/>
      <c r="I256" s="159"/>
      <c r="J256" s="222"/>
      <c r="K256" s="213"/>
      <c r="L256" s="186"/>
      <c r="M256" s="633"/>
      <c r="N256" s="157"/>
      <c r="W256" s="78"/>
      <c r="X256" s="19"/>
      <c r="AA256" s="160"/>
      <c r="AB256" s="1115"/>
      <c r="AC256" s="160"/>
      <c r="AD256" s="1115"/>
      <c r="AE256" s="160"/>
      <c r="AF256" s="1115"/>
      <c r="AG256" s="160"/>
      <c r="AH256" s="157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</row>
    <row r="257" spans="2:61" ht="15.6">
      <c r="B257" s="302"/>
      <c r="C257" s="150"/>
      <c r="D257" s="146"/>
      <c r="E257" s="164"/>
      <c r="F257" s="165"/>
      <c r="G257" s="284"/>
      <c r="H257" s="213"/>
      <c r="I257" s="160"/>
      <c r="J257" s="160"/>
      <c r="K257" s="150"/>
      <c r="L257" s="159"/>
      <c r="M257" s="222"/>
      <c r="N257" s="157"/>
      <c r="W257" s="78"/>
      <c r="X257" s="19"/>
      <c r="AA257" s="160"/>
      <c r="AB257" s="1115"/>
      <c r="AC257" s="160"/>
      <c r="AD257" s="1115"/>
      <c r="AE257" s="160"/>
      <c r="AF257" s="1115"/>
      <c r="AG257" s="160"/>
      <c r="AH257" s="157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</row>
    <row r="258" spans="2:61" ht="15.6">
      <c r="B258" s="160"/>
      <c r="C258" s="178"/>
      <c r="D258" s="160"/>
      <c r="E258" s="164"/>
      <c r="F258" s="165"/>
      <c r="G258" s="284"/>
      <c r="H258" s="614"/>
      <c r="I258" s="287"/>
      <c r="J258" s="283"/>
      <c r="K258" s="160"/>
      <c r="L258" s="160"/>
      <c r="M258" s="160"/>
      <c r="N258" s="157"/>
      <c r="W258" s="61"/>
      <c r="X258" s="19"/>
      <c r="AA258" s="160"/>
      <c r="AB258" s="1115"/>
      <c r="AC258" s="160"/>
      <c r="AD258" s="1115"/>
      <c r="AE258" s="160"/>
      <c r="AF258" s="1115"/>
      <c r="AG258" s="160"/>
      <c r="AH258" s="157"/>
      <c r="AI258" s="146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</row>
    <row r="259" spans="2:61">
      <c r="B259" s="160"/>
      <c r="C259" s="178"/>
      <c r="D259" s="160"/>
      <c r="E259" s="150"/>
      <c r="F259" s="159"/>
      <c r="G259" s="222"/>
      <c r="H259" s="150"/>
      <c r="I259" s="193"/>
      <c r="J259" s="253"/>
      <c r="K259" s="160"/>
      <c r="L259" s="160"/>
      <c r="M259" s="160"/>
      <c r="N259" s="157"/>
      <c r="AA259" s="160"/>
      <c r="AB259" s="1115"/>
      <c r="AC259" s="160"/>
      <c r="AD259" s="1115"/>
      <c r="AE259" s="160"/>
      <c r="AF259" s="1115"/>
      <c r="AG259" s="160"/>
      <c r="AH259" s="160"/>
      <c r="AI259" s="146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</row>
    <row r="260" spans="2:61">
      <c r="B260" s="160"/>
      <c r="C260" s="178"/>
      <c r="D260" s="160"/>
      <c r="E260" s="157"/>
      <c r="F260" s="159"/>
      <c r="G260" s="222"/>
      <c r="H260" s="212"/>
      <c r="I260" s="159"/>
      <c r="J260" s="222"/>
      <c r="K260" s="160"/>
      <c r="L260" s="160"/>
      <c r="M260" s="160"/>
      <c r="N260" s="157"/>
      <c r="AA260" s="160"/>
      <c r="AB260" s="1115"/>
      <c r="AC260" s="160"/>
      <c r="AD260" s="1115"/>
      <c r="AE260" s="160"/>
      <c r="AF260" s="1115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</row>
    <row r="261" spans="2:61">
      <c r="B261" s="160"/>
      <c r="C261" s="178"/>
      <c r="D261" s="160"/>
      <c r="E261" s="150"/>
      <c r="F261" s="146"/>
      <c r="G261" s="222"/>
      <c r="H261" s="157"/>
      <c r="I261" s="159"/>
      <c r="J261" s="222"/>
      <c r="K261" s="160"/>
      <c r="L261" s="160"/>
      <c r="M261" s="160"/>
      <c r="N261" s="157"/>
      <c r="AA261" s="160"/>
      <c r="AB261" s="1115"/>
      <c r="AC261" s="160"/>
      <c r="AD261" s="1115"/>
      <c r="AE261" s="160"/>
      <c r="AF261" s="1115"/>
      <c r="AG261" s="160"/>
      <c r="AH261" s="18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</row>
    <row r="262" spans="2:61">
      <c r="B262" s="160"/>
      <c r="C262" s="178"/>
      <c r="D262" s="160"/>
      <c r="E262" s="160"/>
      <c r="F262" s="160"/>
      <c r="G262" s="160"/>
      <c r="H262" s="150"/>
      <c r="I262" s="146"/>
      <c r="J262" s="249"/>
      <c r="K262" s="160"/>
      <c r="L262" s="160"/>
      <c r="M262" s="160"/>
      <c r="N262" s="157"/>
      <c r="AA262" s="160"/>
      <c r="AB262" s="1115"/>
      <c r="AC262" s="160"/>
      <c r="AD262" s="1115"/>
      <c r="AE262" s="160"/>
      <c r="AF262" s="1115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</row>
    <row r="263" spans="2:61">
      <c r="B263" s="160"/>
      <c r="C263" s="178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57"/>
      <c r="AA263" s="160"/>
      <c r="AB263" s="1115"/>
      <c r="AC263" s="160"/>
      <c r="AD263" s="1115"/>
      <c r="AE263" s="160"/>
      <c r="AF263" s="1115"/>
      <c r="AG263" s="160"/>
      <c r="AH263" s="18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</row>
    <row r="264" spans="2:61" ht="15.6">
      <c r="B264" s="185"/>
      <c r="C264" s="160"/>
      <c r="D264" s="160"/>
      <c r="E264" s="254"/>
      <c r="F264" s="160"/>
      <c r="G264" s="160"/>
      <c r="H264" s="254"/>
      <c r="I264" s="256"/>
      <c r="J264" s="256"/>
      <c r="K264" s="256"/>
      <c r="L264" s="160"/>
      <c r="M264" s="160"/>
      <c r="N264" s="157"/>
      <c r="AA264" s="160"/>
      <c r="AB264" s="1115"/>
      <c r="AC264" s="160"/>
      <c r="AD264" s="1115"/>
      <c r="AE264" s="160"/>
      <c r="AF264" s="1115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</row>
    <row r="265" spans="2:61">
      <c r="B265" s="196"/>
      <c r="C265" s="150"/>
      <c r="D265" s="174"/>
      <c r="E265" s="256"/>
      <c r="F265" s="160"/>
      <c r="G265" s="160"/>
      <c r="H265" s="286"/>
      <c r="I265" s="287"/>
      <c r="J265" s="283"/>
      <c r="K265" s="286"/>
      <c r="L265" s="287"/>
      <c r="M265" s="283"/>
      <c r="N265" s="157"/>
      <c r="AA265" s="160"/>
      <c r="AB265" s="1115"/>
      <c r="AC265" s="160"/>
      <c r="AD265" s="1115"/>
      <c r="AE265" s="160"/>
      <c r="AF265" s="1115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</row>
    <row r="266" spans="2:61">
      <c r="B266" s="184"/>
      <c r="C266" s="150"/>
      <c r="D266" s="146"/>
      <c r="E266" s="614"/>
      <c r="F266" s="287"/>
      <c r="G266" s="283"/>
      <c r="H266" s="150"/>
      <c r="I266" s="634"/>
      <c r="J266" s="249"/>
      <c r="K266" s="150"/>
      <c r="L266" s="634"/>
      <c r="M266" s="262"/>
      <c r="N266" s="157"/>
      <c r="AA266" s="160"/>
      <c r="AB266" s="1115"/>
      <c r="AC266" s="160"/>
      <c r="AD266" s="1115"/>
      <c r="AE266" s="160"/>
      <c r="AF266" s="1115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</row>
    <row r="267" spans="2:61">
      <c r="B267" s="180"/>
      <c r="C267" s="150"/>
      <c r="D267" s="146"/>
      <c r="E267" s="150"/>
      <c r="F267" s="174"/>
      <c r="G267" s="255"/>
      <c r="H267" s="150"/>
      <c r="I267" s="635"/>
      <c r="J267" s="304"/>
      <c r="K267" s="150"/>
      <c r="L267" s="634"/>
      <c r="M267" s="262"/>
      <c r="N267" s="157"/>
      <c r="AA267" s="160"/>
      <c r="AB267" s="1115"/>
      <c r="AC267" s="160"/>
      <c r="AD267" s="1115"/>
      <c r="AE267" s="160"/>
      <c r="AF267" s="1115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</row>
    <row r="268" spans="2:61">
      <c r="B268" s="180"/>
      <c r="C268" s="150"/>
      <c r="D268" s="146"/>
      <c r="E268" s="150"/>
      <c r="F268" s="174"/>
      <c r="G268" s="255"/>
      <c r="H268" s="150"/>
      <c r="I268" s="634"/>
      <c r="J268" s="249"/>
      <c r="K268" s="157"/>
      <c r="L268" s="159"/>
      <c r="M268" s="222"/>
      <c r="N268" s="157"/>
      <c r="AA268" s="160"/>
      <c r="AB268" s="1115"/>
      <c r="AC268" s="160"/>
      <c r="AD268" s="1115"/>
      <c r="AE268" s="160"/>
      <c r="AF268" s="1115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</row>
    <row r="269" spans="2:61">
      <c r="B269" s="180"/>
      <c r="C269" s="150"/>
      <c r="D269" s="159"/>
      <c r="E269" s="150"/>
      <c r="F269" s="174"/>
      <c r="G269" s="255"/>
      <c r="H269" s="157"/>
      <c r="I269" s="180"/>
      <c r="J269" s="249"/>
      <c r="K269" s="157"/>
      <c r="L269" s="159"/>
      <c r="M269" s="222"/>
      <c r="N269" s="157"/>
      <c r="AA269" s="160"/>
      <c r="AB269" s="1115"/>
      <c r="AC269" s="160"/>
      <c r="AD269" s="1115"/>
      <c r="AE269" s="160"/>
      <c r="AF269" s="1115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</row>
    <row r="270" spans="2:61">
      <c r="B270" s="180"/>
      <c r="C270" s="150"/>
      <c r="D270" s="146"/>
      <c r="E270" s="150"/>
      <c r="F270" s="174"/>
      <c r="G270" s="255"/>
      <c r="H270" s="150"/>
      <c r="I270" s="180"/>
      <c r="J270" s="249"/>
      <c r="K270" s="196"/>
      <c r="L270" s="159"/>
      <c r="M270" s="222"/>
      <c r="N270" s="157"/>
      <c r="AA270" s="160"/>
      <c r="AB270" s="1115"/>
      <c r="AC270" s="160"/>
      <c r="AD270" s="1115"/>
      <c r="AE270" s="160"/>
      <c r="AF270" s="1115"/>
      <c r="AG270" s="160"/>
      <c r="AH270" s="15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</row>
    <row r="271" spans="2:61" ht="12" customHeight="1">
      <c r="B271" s="184"/>
      <c r="C271" s="150"/>
      <c r="D271" s="146"/>
      <c r="E271" s="150"/>
      <c r="F271" s="174"/>
      <c r="G271" s="255"/>
      <c r="H271" s="160"/>
      <c r="I271" s="160"/>
      <c r="J271" s="160"/>
      <c r="K271" s="157"/>
      <c r="L271" s="159"/>
      <c r="M271" s="222"/>
      <c r="N271" s="157"/>
      <c r="AA271" s="160"/>
      <c r="AB271" s="1115"/>
      <c r="AC271" s="160"/>
      <c r="AD271" s="1115"/>
      <c r="AE271" s="160"/>
      <c r="AF271" s="1115"/>
      <c r="AG271" s="160"/>
      <c r="AH271" s="209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</row>
    <row r="272" spans="2:61" ht="11.25" customHeight="1">
      <c r="B272" s="160"/>
      <c r="C272" s="178"/>
      <c r="D272" s="160"/>
      <c r="E272" s="164"/>
      <c r="F272" s="165"/>
      <c r="G272" s="284"/>
      <c r="H272" s="261"/>
      <c r="I272" s="160"/>
      <c r="J272" s="160"/>
      <c r="K272" s="254"/>
      <c r="L272" s="157"/>
      <c r="M272" s="160"/>
      <c r="N272" s="157"/>
      <c r="AA272" s="160"/>
      <c r="AB272" s="1115"/>
      <c r="AC272" s="160"/>
      <c r="AD272" s="1115"/>
      <c r="AE272" s="160"/>
      <c r="AF272" s="1115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</row>
    <row r="273" spans="2:61" ht="12" customHeight="1">
      <c r="B273" s="160"/>
      <c r="C273" s="178"/>
      <c r="D273" s="160"/>
      <c r="E273" s="164"/>
      <c r="F273" s="166"/>
      <c r="G273" s="263"/>
      <c r="H273" s="150"/>
      <c r="I273" s="146"/>
      <c r="J273" s="249"/>
      <c r="K273" s="286"/>
      <c r="L273" s="287"/>
      <c r="M273" s="614"/>
      <c r="N273" s="157"/>
      <c r="AA273" s="160"/>
      <c r="AB273" s="1115"/>
      <c r="AC273" s="160"/>
      <c r="AD273" s="1115"/>
      <c r="AE273" s="160"/>
      <c r="AF273" s="1115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</row>
    <row r="274" spans="2:61">
      <c r="B274" s="160"/>
      <c r="C274" s="178"/>
      <c r="D274" s="160"/>
      <c r="E274" s="150"/>
      <c r="F274" s="171"/>
      <c r="G274" s="252"/>
      <c r="H274" s="150"/>
      <c r="I274" s="146"/>
      <c r="J274" s="249"/>
      <c r="K274" s="157"/>
      <c r="L274" s="372"/>
      <c r="M274" s="636"/>
      <c r="N274" s="157"/>
      <c r="AA274" s="160"/>
      <c r="AB274" s="1115"/>
      <c r="AC274" s="160"/>
      <c r="AD274" s="1115"/>
      <c r="AE274" s="160"/>
      <c r="AF274" s="1115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</row>
    <row r="275" spans="2:61">
      <c r="B275" s="160"/>
      <c r="C275" s="178"/>
      <c r="D275" s="160"/>
      <c r="E275" s="164"/>
      <c r="F275" s="165"/>
      <c r="G275" s="284"/>
      <c r="H275" s="150"/>
      <c r="I275" s="146"/>
      <c r="J275" s="249"/>
      <c r="K275" s="157"/>
      <c r="L275" s="303"/>
      <c r="M275" s="637"/>
      <c r="N275" s="157"/>
      <c r="AA275" s="160"/>
      <c r="AB275" s="1115"/>
      <c r="AC275" s="160"/>
      <c r="AD275" s="1115"/>
      <c r="AE275" s="160"/>
      <c r="AF275" s="1115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</row>
    <row r="276" spans="2:61">
      <c r="B276" s="160"/>
      <c r="C276" s="178"/>
      <c r="D276" s="160"/>
      <c r="E276" s="160"/>
      <c r="F276" s="160"/>
      <c r="G276" s="160"/>
      <c r="H276" s="150"/>
      <c r="I276" s="146"/>
      <c r="J276" s="249"/>
      <c r="K276" s="157"/>
      <c r="L276" s="146"/>
      <c r="M276" s="262"/>
      <c r="N276" s="160"/>
      <c r="AA276" s="160"/>
      <c r="AB276" s="1115"/>
      <c r="AC276" s="160"/>
      <c r="AD276" s="1115"/>
      <c r="AE276" s="160"/>
      <c r="AF276" s="1115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</row>
    <row r="277" spans="2:61">
      <c r="B277" s="160"/>
      <c r="C277" s="178"/>
      <c r="D277" s="160"/>
      <c r="E277" s="160"/>
      <c r="F277" s="160"/>
      <c r="G277" s="160"/>
      <c r="H277" s="160"/>
      <c r="I277" s="160"/>
      <c r="J277" s="160"/>
      <c r="K277" s="150"/>
      <c r="L277" s="146"/>
      <c r="M277" s="262"/>
      <c r="N277" s="160"/>
      <c r="AA277" s="160"/>
      <c r="AB277" s="1115"/>
      <c r="AC277" s="160"/>
      <c r="AD277" s="1115"/>
      <c r="AE277" s="160"/>
      <c r="AF277" s="1115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</row>
    <row r="278" spans="2:61">
      <c r="B278" s="160"/>
      <c r="C278" s="178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AA278" s="160"/>
      <c r="AB278" s="1115"/>
      <c r="AC278" s="160"/>
      <c r="AD278" s="1115"/>
      <c r="AE278" s="160"/>
      <c r="AF278" s="1115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</row>
    <row r="279" spans="2:61">
      <c r="B279" s="160"/>
      <c r="C279" s="178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AA279" s="160"/>
      <c r="AB279" s="1115"/>
      <c r="AC279" s="160"/>
      <c r="AD279" s="1115"/>
      <c r="AE279" s="160"/>
      <c r="AF279" s="1115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</row>
    <row r="280" spans="2:61">
      <c r="B280" s="160"/>
      <c r="C280" s="178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AA280" s="160"/>
      <c r="AB280" s="1115"/>
      <c r="AC280" s="160"/>
      <c r="AD280" s="1115"/>
      <c r="AE280" s="160"/>
      <c r="AF280" s="1115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</row>
    <row r="281" spans="2:61">
      <c r="B281" s="307"/>
      <c r="C281" s="307"/>
      <c r="D281" s="230"/>
      <c r="E281" s="160"/>
      <c r="F281" s="230"/>
      <c r="G281" s="230"/>
      <c r="H281" s="230"/>
      <c r="I281" s="230"/>
      <c r="J281" s="230"/>
      <c r="K281" s="230"/>
      <c r="L281" s="230"/>
      <c r="M281" s="160"/>
      <c r="N281" s="160"/>
      <c r="AA281" s="160"/>
      <c r="AB281" s="1115"/>
      <c r="AC281" s="160"/>
      <c r="AD281" s="1115"/>
      <c r="AE281" s="160"/>
      <c r="AF281" s="1115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</row>
    <row r="282" spans="2:61">
      <c r="B282" s="160"/>
      <c r="C282" s="638"/>
      <c r="D282" s="160"/>
      <c r="E282" s="160"/>
      <c r="F282" s="160"/>
      <c r="G282" s="307"/>
      <c r="H282" s="307"/>
      <c r="I282" s="307"/>
      <c r="J282" s="160"/>
      <c r="K282" s="256"/>
      <c r="L282" s="307"/>
      <c r="M282" s="160"/>
      <c r="N282" s="160"/>
      <c r="AA282" s="160"/>
      <c r="AB282" s="1115"/>
      <c r="AC282" s="160"/>
      <c r="AD282" s="1115"/>
      <c r="AE282" s="160"/>
      <c r="AF282" s="1115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</row>
    <row r="283" spans="2:61">
      <c r="B283" s="256"/>
      <c r="C283" s="160"/>
      <c r="D283" s="160"/>
      <c r="E283" s="160"/>
      <c r="F283" s="639"/>
      <c r="G283" s="639"/>
      <c r="H283" s="150"/>
      <c r="I283" s="160"/>
      <c r="J283" s="160"/>
      <c r="K283" s="160"/>
      <c r="L283" s="160"/>
      <c r="M283" s="160"/>
      <c r="N283" s="160"/>
      <c r="AA283" s="160"/>
      <c r="AB283" s="1115"/>
      <c r="AC283" s="160"/>
      <c r="AD283" s="1115"/>
      <c r="AE283" s="160"/>
      <c r="AF283" s="1115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</row>
    <row r="284" spans="2:61">
      <c r="B284" s="307"/>
      <c r="C284" s="178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AA284" s="160"/>
      <c r="AB284" s="1115"/>
      <c r="AC284" s="160"/>
      <c r="AD284" s="1115"/>
      <c r="AE284" s="160"/>
      <c r="AF284" s="1115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</row>
    <row r="285" spans="2:61">
      <c r="B285" s="160"/>
      <c r="C285" s="307"/>
      <c r="D285" s="640"/>
      <c r="E285" s="160"/>
      <c r="F285" s="641"/>
      <c r="G285" s="160"/>
      <c r="H285" s="642"/>
      <c r="I285" s="160"/>
      <c r="J285" s="160"/>
      <c r="K285" s="160"/>
      <c r="L285" s="160"/>
      <c r="M285" s="160"/>
      <c r="N285" s="160"/>
      <c r="AA285" s="160"/>
      <c r="AB285" s="1115"/>
      <c r="AC285" s="160"/>
      <c r="AD285" s="1115"/>
      <c r="AE285" s="160"/>
      <c r="AF285" s="1115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</row>
    <row r="286" spans="2:61">
      <c r="B286" s="180"/>
      <c r="C286" s="150"/>
      <c r="D286" s="146"/>
      <c r="E286" s="643"/>
      <c r="F286" s="273"/>
      <c r="G286" s="273"/>
      <c r="H286" s="273"/>
      <c r="I286" s="273"/>
      <c r="J286" s="273"/>
      <c r="K286" s="273"/>
      <c r="L286" s="273"/>
      <c r="M286" s="160"/>
      <c r="N286" s="160"/>
      <c r="AA286" s="160"/>
      <c r="AB286" s="1115"/>
      <c r="AC286" s="160"/>
      <c r="AD286" s="1115"/>
      <c r="AE286" s="160"/>
      <c r="AF286" s="1115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</row>
    <row r="287" spans="2:61">
      <c r="B287" s="180"/>
      <c r="C287" s="209"/>
      <c r="D287" s="146"/>
      <c r="E287" s="273"/>
      <c r="F287" s="273"/>
      <c r="G287" s="273"/>
      <c r="H287" s="273"/>
      <c r="I287" s="273"/>
      <c r="J287" s="273"/>
      <c r="K287" s="160"/>
      <c r="L287" s="160"/>
      <c r="M287" s="160"/>
      <c r="N287" s="160"/>
      <c r="AA287" s="160"/>
      <c r="AB287" s="1115"/>
      <c r="AC287" s="160"/>
      <c r="AD287" s="1115"/>
      <c r="AE287" s="160"/>
      <c r="AF287" s="1115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</row>
    <row r="288" spans="2:61" ht="15.6">
      <c r="B288" s="187"/>
      <c r="C288" s="160"/>
      <c r="D288" s="178"/>
      <c r="E288" s="254"/>
      <c r="F288" s="186"/>
      <c r="G288" s="160"/>
      <c r="H288" s="618"/>
      <c r="I288" s="160"/>
      <c r="J288" s="160"/>
      <c r="K288" s="160"/>
      <c r="L288" s="160"/>
      <c r="M288" s="160"/>
      <c r="N288" s="160"/>
      <c r="AA288" s="160"/>
      <c r="AB288" s="1115"/>
      <c r="AC288" s="160"/>
      <c r="AD288" s="1115"/>
      <c r="AE288" s="160"/>
      <c r="AF288" s="1115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</row>
    <row r="289" spans="2:61">
      <c r="B289" s="196"/>
      <c r="C289" s="174"/>
      <c r="D289" s="159"/>
      <c r="E289" s="286"/>
      <c r="F289" s="287"/>
      <c r="G289" s="283"/>
      <c r="H289" s="618"/>
      <c r="I289" s="160"/>
      <c r="J289" s="160"/>
      <c r="K289" s="160"/>
      <c r="L289" s="160"/>
      <c r="M289" s="160"/>
      <c r="N289" s="160"/>
      <c r="AA289" s="160"/>
      <c r="AB289" s="1115"/>
      <c r="AC289" s="160"/>
      <c r="AD289" s="1115"/>
      <c r="AE289" s="160"/>
      <c r="AF289" s="1115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</row>
    <row r="290" spans="2:61">
      <c r="B290" s="180"/>
      <c r="C290" s="150"/>
      <c r="D290" s="146"/>
      <c r="E290" s="150"/>
      <c r="F290" s="146"/>
      <c r="G290" s="262"/>
      <c r="H290" s="614"/>
      <c r="I290" s="287"/>
      <c r="J290" s="283"/>
      <c r="K290" s="160"/>
      <c r="L290" s="160"/>
      <c r="M290" s="160"/>
      <c r="N290" s="160"/>
      <c r="AA290" s="160"/>
      <c r="AB290" s="1115"/>
      <c r="AC290" s="160"/>
      <c r="AD290" s="1115"/>
      <c r="AE290" s="160"/>
      <c r="AF290" s="1115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</row>
    <row r="291" spans="2:61">
      <c r="B291" s="160"/>
      <c r="C291" s="150"/>
      <c r="D291" s="160"/>
      <c r="E291" s="150"/>
      <c r="F291" s="146"/>
      <c r="G291" s="262"/>
      <c r="H291" s="150"/>
      <c r="I291" s="171"/>
      <c r="J291" s="252"/>
      <c r="K291" s="160"/>
      <c r="L291" s="160"/>
      <c r="M291" s="160"/>
      <c r="N291" s="160"/>
      <c r="AA291" s="160"/>
      <c r="AB291" s="1115"/>
      <c r="AC291" s="160"/>
      <c r="AD291" s="1115"/>
      <c r="AE291" s="160"/>
      <c r="AF291" s="1115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</row>
    <row r="292" spans="2:61">
      <c r="B292" s="180"/>
      <c r="C292" s="150"/>
      <c r="D292" s="159"/>
      <c r="E292" s="150"/>
      <c r="F292" s="644"/>
      <c r="G292" s="613"/>
      <c r="H292" s="645"/>
      <c r="I292" s="174"/>
      <c r="J292" s="255"/>
      <c r="K292" s="160"/>
      <c r="L292" s="160"/>
      <c r="M292" s="160"/>
      <c r="N292" s="160"/>
      <c r="AA292" s="160"/>
      <c r="AB292" s="1115"/>
      <c r="AC292" s="160"/>
      <c r="AD292" s="1115"/>
      <c r="AE292" s="160"/>
      <c r="AF292" s="1115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</row>
    <row r="293" spans="2:61">
      <c r="B293" s="180"/>
      <c r="C293" s="150"/>
      <c r="D293" s="146"/>
      <c r="E293" s="150"/>
      <c r="F293" s="646"/>
      <c r="G293" s="636"/>
      <c r="H293" s="150"/>
      <c r="I293" s="146"/>
      <c r="J293" s="262"/>
      <c r="K293" s="160"/>
      <c r="L293" s="160"/>
      <c r="M293" s="160"/>
      <c r="N293" s="160"/>
      <c r="AA293" s="160"/>
      <c r="AB293" s="1115"/>
      <c r="AC293" s="160"/>
      <c r="AD293" s="1115"/>
      <c r="AE293" s="160"/>
      <c r="AF293" s="1115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</row>
    <row r="294" spans="2:61">
      <c r="B294" s="182"/>
      <c r="C294" s="150"/>
      <c r="D294" s="146"/>
      <c r="E294" s="150"/>
      <c r="F294" s="372"/>
      <c r="G294" s="636"/>
      <c r="H294" s="164"/>
      <c r="I294" s="166"/>
      <c r="J294" s="263"/>
      <c r="K294" s="160"/>
      <c r="L294" s="160"/>
      <c r="M294" s="160"/>
      <c r="N294" s="160"/>
      <c r="AA294" s="160"/>
      <c r="AB294" s="1115"/>
      <c r="AC294" s="160"/>
      <c r="AD294" s="1115"/>
      <c r="AE294" s="160"/>
      <c r="AF294" s="1115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</row>
    <row r="295" spans="2:61">
      <c r="B295" s="182"/>
      <c r="C295" s="150"/>
      <c r="D295" s="146"/>
      <c r="E295" s="150"/>
      <c r="F295" s="372"/>
      <c r="G295" s="636"/>
      <c r="H295" s="150"/>
      <c r="I295" s="146"/>
      <c r="J295" s="262"/>
      <c r="K295" s="160"/>
      <c r="L295" s="160"/>
      <c r="M295" s="160"/>
      <c r="N295" s="160"/>
      <c r="AA295" s="160"/>
      <c r="AB295" s="1115"/>
      <c r="AC295" s="160"/>
      <c r="AD295" s="1115"/>
      <c r="AE295" s="160"/>
      <c r="AF295" s="1115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</row>
    <row r="296" spans="2:61">
      <c r="B296" s="160"/>
      <c r="C296" s="178"/>
      <c r="D296" s="160"/>
      <c r="E296" s="150"/>
      <c r="F296" s="372"/>
      <c r="G296" s="636"/>
      <c r="H296" s="254"/>
      <c r="I296" s="160"/>
      <c r="J296" s="160"/>
      <c r="K296" s="160"/>
      <c r="L296" s="160"/>
      <c r="M296" s="160"/>
      <c r="N296" s="160"/>
      <c r="AA296" s="160"/>
      <c r="AB296" s="1115"/>
      <c r="AC296" s="160"/>
      <c r="AD296" s="1115"/>
      <c r="AE296" s="160"/>
      <c r="AF296" s="1115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</row>
    <row r="297" spans="2:61">
      <c r="B297" s="160"/>
      <c r="C297" s="178"/>
      <c r="D297" s="160"/>
      <c r="E297" s="150"/>
      <c r="F297" s="159"/>
      <c r="G297" s="222"/>
      <c r="H297" s="614"/>
      <c r="I297" s="287"/>
      <c r="J297" s="283"/>
      <c r="K297" s="160"/>
      <c r="L297" s="160"/>
      <c r="M297" s="160"/>
      <c r="N297" s="160"/>
      <c r="AA297" s="160"/>
      <c r="AB297" s="1115"/>
      <c r="AC297" s="160"/>
      <c r="AD297" s="1115"/>
      <c r="AE297" s="160"/>
      <c r="AF297" s="1115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</row>
    <row r="298" spans="2:61">
      <c r="B298" s="160"/>
      <c r="C298" s="178"/>
      <c r="D298" s="160"/>
      <c r="E298" s="150"/>
      <c r="F298" s="171"/>
      <c r="G298" s="252"/>
      <c r="H298" s="150"/>
      <c r="I298" s="146"/>
      <c r="J298" s="262"/>
      <c r="K298" s="256"/>
      <c r="L298" s="160"/>
      <c r="M298" s="160"/>
      <c r="N298" s="160"/>
      <c r="AA298" s="160"/>
      <c r="AB298" s="1115"/>
      <c r="AC298" s="160"/>
      <c r="AD298" s="1115"/>
      <c r="AE298" s="160"/>
      <c r="AF298" s="1115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</row>
    <row r="299" spans="2:61">
      <c r="B299" s="160"/>
      <c r="C299" s="178"/>
      <c r="D299" s="160"/>
      <c r="E299" s="160"/>
      <c r="F299" s="160"/>
      <c r="G299" s="160"/>
      <c r="H299" s="150"/>
      <c r="I299" s="146"/>
      <c r="J299" s="262"/>
      <c r="K299" s="157"/>
      <c r="L299" s="159"/>
      <c r="M299" s="222"/>
      <c r="N299" s="160"/>
      <c r="AA299" s="160"/>
      <c r="AB299" s="1115"/>
      <c r="AC299" s="160"/>
      <c r="AD299" s="1115"/>
      <c r="AE299" s="160"/>
      <c r="AF299" s="1115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</row>
    <row r="300" spans="2:61">
      <c r="B300" s="160"/>
      <c r="C300" s="178"/>
      <c r="D300" s="160"/>
      <c r="E300" s="160"/>
      <c r="F300" s="160"/>
      <c r="G300" s="160"/>
      <c r="H300" s="157"/>
      <c r="I300" s="159"/>
      <c r="J300" s="222"/>
      <c r="K300" s="150"/>
      <c r="L300" s="159"/>
      <c r="M300" s="222"/>
      <c r="N300" s="160"/>
      <c r="AA300" s="160"/>
      <c r="AB300" s="1115"/>
      <c r="AC300" s="160"/>
      <c r="AD300" s="1115"/>
      <c r="AE300" s="160"/>
      <c r="AF300" s="1115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</row>
    <row r="301" spans="2:61">
      <c r="B301" s="160"/>
      <c r="C301" s="178"/>
      <c r="D301" s="160"/>
      <c r="E301" s="160"/>
      <c r="F301" s="160"/>
      <c r="G301" s="160"/>
      <c r="H301" s="150"/>
      <c r="I301" s="146"/>
      <c r="J301" s="262"/>
      <c r="K301" s="150"/>
      <c r="L301" s="146"/>
      <c r="M301" s="249"/>
      <c r="N301" s="160"/>
      <c r="AA301" s="160"/>
      <c r="AB301" s="1115"/>
      <c r="AC301" s="160"/>
      <c r="AD301" s="1115"/>
      <c r="AE301" s="160"/>
      <c r="AF301" s="1115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</row>
    <row r="302" spans="2:61">
      <c r="B302" s="160"/>
      <c r="C302" s="178"/>
      <c r="D302" s="160"/>
      <c r="E302" s="160"/>
      <c r="F302" s="160"/>
      <c r="G302" s="160"/>
      <c r="H302" s="150"/>
      <c r="I302" s="146"/>
      <c r="J302" s="262"/>
      <c r="K302" s="157"/>
      <c r="L302" s="159"/>
      <c r="M302" s="222"/>
      <c r="N302" s="160"/>
      <c r="AA302" s="160"/>
      <c r="AB302" s="1115"/>
      <c r="AC302" s="160"/>
      <c r="AD302" s="1115"/>
      <c r="AE302" s="160"/>
      <c r="AF302" s="1115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</row>
    <row r="303" spans="2:61">
      <c r="B303" s="160"/>
      <c r="C303" s="178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AA303" s="160"/>
      <c r="AB303" s="1115"/>
      <c r="AC303" s="160"/>
      <c r="AD303" s="1115"/>
      <c r="AE303" s="160"/>
      <c r="AF303" s="1115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</row>
    <row r="304" spans="2:61" ht="15.6">
      <c r="B304" s="187"/>
      <c r="C304" s="160"/>
      <c r="D304" s="178"/>
      <c r="E304" s="210"/>
      <c r="F304" s="160"/>
      <c r="G304" s="160"/>
      <c r="H304" s="160"/>
      <c r="I304" s="256"/>
      <c r="J304" s="160"/>
      <c r="K304" s="251"/>
      <c r="L304" s="160"/>
      <c r="M304" s="160"/>
      <c r="N304" s="160"/>
      <c r="AA304" s="160"/>
      <c r="AB304" s="1115"/>
      <c r="AC304" s="160"/>
      <c r="AD304" s="1115"/>
      <c r="AE304" s="160"/>
      <c r="AF304" s="1115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</row>
    <row r="305" spans="2:61">
      <c r="B305" s="196"/>
      <c r="C305" s="150"/>
      <c r="D305" s="174"/>
      <c r="E305" s="286"/>
      <c r="F305" s="287"/>
      <c r="G305" s="283"/>
      <c r="H305" s="286"/>
      <c r="I305" s="287"/>
      <c r="J305" s="283"/>
      <c r="K305" s="251"/>
      <c r="L305" s="160"/>
      <c r="M305" s="160"/>
      <c r="N305" s="160"/>
      <c r="AA305" s="160"/>
      <c r="AB305" s="1115"/>
      <c r="AC305" s="160"/>
      <c r="AD305" s="1115"/>
      <c r="AE305" s="160"/>
      <c r="AF305" s="1115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</row>
    <row r="306" spans="2:61">
      <c r="B306" s="180"/>
      <c r="C306" s="150"/>
      <c r="D306" s="159"/>
      <c r="E306" s="150"/>
      <c r="F306" s="303"/>
      <c r="G306" s="222"/>
      <c r="H306" s="150"/>
      <c r="I306" s="146"/>
      <c r="J306" s="222"/>
      <c r="K306" s="614"/>
      <c r="L306" s="287"/>
      <c r="M306" s="283"/>
      <c r="N306" s="160"/>
      <c r="AA306" s="160"/>
      <c r="AB306" s="1115"/>
      <c r="AC306" s="160"/>
      <c r="AD306" s="1115"/>
      <c r="AE306" s="160"/>
      <c r="AF306" s="1115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</row>
    <row r="307" spans="2:61">
      <c r="B307" s="182"/>
      <c r="C307" s="150"/>
      <c r="D307" s="146"/>
      <c r="E307" s="157"/>
      <c r="F307" s="146"/>
      <c r="G307" s="262"/>
      <c r="H307" s="150"/>
      <c r="I307" s="159"/>
      <c r="J307" s="222"/>
      <c r="K307" s="150"/>
      <c r="L307" s="146"/>
      <c r="M307" s="262"/>
      <c r="N307" s="160"/>
      <c r="AA307" s="160"/>
      <c r="AB307" s="1115"/>
      <c r="AC307" s="160"/>
      <c r="AD307" s="1115"/>
      <c r="AE307" s="160"/>
      <c r="AF307" s="1115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</row>
    <row r="308" spans="2:61">
      <c r="B308" s="181"/>
      <c r="C308" s="150"/>
      <c r="D308" s="146"/>
      <c r="E308" s="150"/>
      <c r="F308" s="647"/>
      <c r="G308" s="222"/>
      <c r="H308" s="287"/>
      <c r="I308" s="159"/>
      <c r="J308" s="222"/>
      <c r="K308" s="150"/>
      <c r="L308" s="146"/>
      <c r="M308" s="262"/>
      <c r="N308" s="160"/>
      <c r="AA308" s="160"/>
      <c r="AB308" s="1115"/>
      <c r="AC308" s="160"/>
      <c r="AD308" s="1115"/>
      <c r="AE308" s="160"/>
      <c r="AF308" s="1115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</row>
    <row r="309" spans="2:61">
      <c r="B309" s="180"/>
      <c r="C309" s="150"/>
      <c r="D309" s="146"/>
      <c r="E309" s="150"/>
      <c r="F309" s="146"/>
      <c r="G309" s="222"/>
      <c r="H309" s="150"/>
      <c r="I309" s="146"/>
      <c r="J309" s="222"/>
      <c r="K309" s="150"/>
      <c r="L309" s="146"/>
      <c r="M309" s="262"/>
      <c r="N309" s="160"/>
      <c r="AA309" s="160"/>
      <c r="AB309" s="1115"/>
      <c r="AC309" s="160"/>
      <c r="AD309" s="1115"/>
      <c r="AE309" s="160"/>
      <c r="AF309" s="1115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</row>
    <row r="310" spans="2:61">
      <c r="B310" s="180"/>
      <c r="C310" s="150"/>
      <c r="D310" s="146"/>
      <c r="E310" s="150"/>
      <c r="F310" s="146"/>
      <c r="G310" s="222"/>
      <c r="H310" s="157"/>
      <c r="I310" s="159"/>
      <c r="J310" s="222"/>
      <c r="K310" s="150"/>
      <c r="L310" s="146"/>
      <c r="M310" s="262"/>
      <c r="N310" s="160"/>
      <c r="AA310" s="160"/>
      <c r="AB310" s="1115"/>
      <c r="AC310" s="160"/>
      <c r="AD310" s="1115"/>
      <c r="AE310" s="160"/>
      <c r="AF310" s="1115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</row>
    <row r="311" spans="2:61">
      <c r="B311" s="302"/>
      <c r="C311" s="150"/>
      <c r="D311" s="146"/>
      <c r="E311" s="150"/>
      <c r="F311" s="146"/>
      <c r="G311" s="222"/>
      <c r="H311" s="150"/>
      <c r="I311" s="146"/>
      <c r="J311" s="222"/>
      <c r="K311" s="150"/>
      <c r="L311" s="174"/>
      <c r="M311" s="255"/>
      <c r="N311" s="160"/>
      <c r="AA311" s="160"/>
      <c r="AB311" s="1115"/>
      <c r="AC311" s="160"/>
      <c r="AD311" s="1115"/>
      <c r="AE311" s="160"/>
      <c r="AF311" s="1115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</row>
    <row r="312" spans="2:61">
      <c r="B312" s="160"/>
      <c r="C312" s="178"/>
      <c r="D312" s="160"/>
      <c r="E312" s="157"/>
      <c r="F312" s="159"/>
      <c r="G312" s="222"/>
      <c r="H312" s="160"/>
      <c r="I312" s="160"/>
      <c r="J312" s="160"/>
      <c r="K312" s="164"/>
      <c r="L312" s="166"/>
      <c r="M312" s="263"/>
      <c r="N312" s="160"/>
      <c r="AA312" s="160"/>
      <c r="AB312" s="1115"/>
      <c r="AC312" s="160"/>
      <c r="AD312" s="1115"/>
      <c r="AE312" s="160"/>
      <c r="AF312" s="1115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</row>
    <row r="313" spans="2:61">
      <c r="B313" s="160"/>
      <c r="C313" s="178"/>
      <c r="D313" s="160"/>
      <c r="E313" s="157"/>
      <c r="F313" s="159"/>
      <c r="G313" s="222"/>
      <c r="H313" s="160"/>
      <c r="I313" s="160"/>
      <c r="J313" s="160"/>
      <c r="K313" s="164"/>
      <c r="L313" s="165"/>
      <c r="M313" s="284"/>
      <c r="N313" s="160"/>
      <c r="AA313" s="160"/>
      <c r="AB313" s="1115"/>
      <c r="AC313" s="160"/>
      <c r="AD313" s="1115"/>
      <c r="AE313" s="160"/>
      <c r="AF313" s="1115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</row>
    <row r="314" spans="2:61">
      <c r="B314" s="160"/>
      <c r="C314" s="178"/>
      <c r="D314" s="160"/>
      <c r="E314" s="196"/>
      <c r="F314" s="159"/>
      <c r="G314" s="222"/>
      <c r="H314" s="160"/>
      <c r="I314" s="160"/>
      <c r="J314" s="160"/>
      <c r="K314" s="150"/>
      <c r="L314" s="171"/>
      <c r="M314" s="252"/>
      <c r="N314" s="160"/>
      <c r="AA314" s="160"/>
      <c r="AB314" s="1115"/>
      <c r="AC314" s="160"/>
      <c r="AD314" s="1115"/>
      <c r="AE314" s="160"/>
      <c r="AF314" s="1115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</row>
    <row r="315" spans="2:61">
      <c r="B315" s="160"/>
      <c r="C315" s="178"/>
      <c r="D315" s="160"/>
      <c r="E315" s="160"/>
      <c r="F315" s="160"/>
      <c r="G315" s="160"/>
      <c r="H315" s="160"/>
      <c r="I315" s="160"/>
      <c r="J315" s="160"/>
      <c r="K315" s="164"/>
      <c r="L315" s="165"/>
      <c r="M315" s="284"/>
      <c r="N315" s="160"/>
      <c r="AA315" s="160"/>
      <c r="AB315" s="1115"/>
      <c r="AC315" s="160"/>
      <c r="AD315" s="1115"/>
      <c r="AE315" s="160"/>
      <c r="AF315" s="1115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</row>
    <row r="316" spans="2:61">
      <c r="B316" s="160"/>
      <c r="C316" s="178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AA316" s="160"/>
      <c r="AB316" s="1115"/>
      <c r="AC316" s="160"/>
      <c r="AD316" s="1115"/>
      <c r="AE316" s="160"/>
      <c r="AF316" s="1115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</row>
    <row r="317" spans="2:61">
      <c r="B317" s="160"/>
      <c r="C317" s="178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AA317" s="160"/>
      <c r="AB317" s="1115"/>
      <c r="AC317" s="160"/>
      <c r="AD317" s="1115"/>
      <c r="AE317" s="160"/>
      <c r="AF317" s="1115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</row>
    <row r="318" spans="2:61" ht="15.6">
      <c r="B318" s="160"/>
      <c r="C318" s="178"/>
      <c r="D318" s="160"/>
      <c r="E318" s="160"/>
      <c r="F318" s="648"/>
      <c r="G318" s="160"/>
      <c r="H318" s="160"/>
      <c r="I318" s="160"/>
      <c r="J318" s="160"/>
      <c r="K318" s="160"/>
      <c r="L318" s="160"/>
      <c r="M318" s="160"/>
      <c r="N318" s="160"/>
      <c r="AA318" s="160"/>
      <c r="AB318" s="1115"/>
      <c r="AC318" s="160"/>
      <c r="AD318" s="1115"/>
      <c r="AE318" s="160"/>
      <c r="AF318" s="1115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</row>
    <row r="319" spans="2:61">
      <c r="B319" s="160"/>
      <c r="C319" s="178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AA319" s="160"/>
      <c r="AB319" s="1115"/>
      <c r="AC319" s="160"/>
      <c r="AD319" s="1115"/>
      <c r="AE319" s="160"/>
      <c r="AF319" s="1115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</row>
    <row r="320" spans="2:61">
      <c r="B320" s="180"/>
      <c r="C320" s="150"/>
      <c r="D320" s="146"/>
      <c r="E320" s="236"/>
      <c r="F320" s="160"/>
      <c r="G320" s="160"/>
      <c r="H320" s="160"/>
      <c r="I320" s="160"/>
      <c r="J320" s="160"/>
      <c r="K320" s="160"/>
      <c r="L320" s="160"/>
      <c r="M320" s="160"/>
      <c r="N320" s="160"/>
      <c r="AA320" s="160"/>
      <c r="AB320" s="1115"/>
      <c r="AC320" s="160"/>
      <c r="AD320" s="1115"/>
      <c r="AE320" s="160"/>
      <c r="AF320" s="1115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</row>
    <row r="321" spans="2:61">
      <c r="B321" s="180"/>
      <c r="C321" s="209"/>
      <c r="D321" s="146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AA321" s="160"/>
      <c r="AB321" s="1115"/>
      <c r="AC321" s="160"/>
      <c r="AD321" s="1115"/>
      <c r="AE321" s="160"/>
      <c r="AF321" s="1115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</row>
    <row r="322" spans="2:61">
      <c r="B322" s="454"/>
      <c r="C322" s="213"/>
      <c r="D322" s="455"/>
      <c r="E322" s="618"/>
      <c r="F322" s="160"/>
      <c r="G322" s="160"/>
      <c r="H322" s="254"/>
      <c r="I322" s="298"/>
      <c r="J322" s="298"/>
      <c r="K322" s="256"/>
      <c r="L322" s="157"/>
      <c r="M322" s="160"/>
      <c r="N322" s="160"/>
      <c r="AA322" s="160"/>
      <c r="AB322" s="1115"/>
      <c r="AC322" s="160"/>
      <c r="AD322" s="1115"/>
      <c r="AE322" s="160"/>
      <c r="AF322" s="1115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</row>
    <row r="323" spans="2:61">
      <c r="B323" s="196"/>
      <c r="C323" s="174"/>
      <c r="D323" s="174"/>
      <c r="E323" s="614"/>
      <c r="F323" s="287"/>
      <c r="G323" s="283"/>
      <c r="H323" s="286"/>
      <c r="I323" s="287"/>
      <c r="J323" s="283"/>
      <c r="K323" s="286"/>
      <c r="L323" s="287"/>
      <c r="M323" s="614"/>
      <c r="N323" s="160"/>
      <c r="AA323" s="160"/>
      <c r="AB323" s="1115"/>
      <c r="AC323" s="160"/>
      <c r="AD323" s="1115"/>
      <c r="AE323" s="160"/>
      <c r="AF323" s="1115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</row>
    <row r="324" spans="2:61">
      <c r="B324" s="184"/>
      <c r="C324" s="150"/>
      <c r="D324" s="146"/>
      <c r="E324" s="150"/>
      <c r="F324" s="159"/>
      <c r="G324" s="222"/>
      <c r="H324" s="164"/>
      <c r="I324" s="165"/>
      <c r="J324" s="284"/>
      <c r="K324" s="157"/>
      <c r="L324" s="159"/>
      <c r="M324" s="222"/>
      <c r="N324" s="160"/>
      <c r="AA324" s="160"/>
      <c r="AB324" s="1115"/>
      <c r="AC324" s="160"/>
      <c r="AD324" s="1115"/>
      <c r="AE324" s="160"/>
      <c r="AF324" s="1115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</row>
    <row r="325" spans="2:61">
      <c r="B325" s="180"/>
      <c r="C325" s="150"/>
      <c r="D325" s="146"/>
      <c r="E325" s="150"/>
      <c r="F325" s="146"/>
      <c r="G325" s="262"/>
      <c r="H325" s="164"/>
      <c r="I325" s="649"/>
      <c r="J325" s="650"/>
      <c r="K325" s="157"/>
      <c r="L325" s="303"/>
      <c r="M325" s="637"/>
      <c r="N325" s="160"/>
      <c r="AA325" s="160"/>
      <c r="AB325" s="1115"/>
      <c r="AC325" s="160"/>
      <c r="AD325" s="1115"/>
      <c r="AE325" s="160"/>
      <c r="AF325" s="1115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</row>
    <row r="326" spans="2:61">
      <c r="B326" s="180"/>
      <c r="C326" s="150"/>
      <c r="D326" s="146"/>
      <c r="E326" s="150"/>
      <c r="F326" s="146"/>
      <c r="G326" s="262"/>
      <c r="H326" s="164"/>
      <c r="I326" s="165"/>
      <c r="J326" s="284"/>
      <c r="K326" s="157"/>
      <c r="L326" s="146"/>
      <c r="M326" s="262"/>
      <c r="N326" s="160"/>
      <c r="AA326" s="160"/>
      <c r="AB326" s="1115"/>
      <c r="AC326" s="160"/>
      <c r="AD326" s="1115"/>
      <c r="AE326" s="160"/>
      <c r="AF326" s="1115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</row>
    <row r="327" spans="2:61">
      <c r="B327" s="181"/>
      <c r="C327" s="150"/>
      <c r="D327" s="146"/>
      <c r="E327" s="150"/>
      <c r="F327" s="146"/>
      <c r="G327" s="262"/>
      <c r="H327" s="164"/>
      <c r="I327" s="165"/>
      <c r="J327" s="284"/>
      <c r="K327" s="150"/>
      <c r="L327" s="146"/>
      <c r="M327" s="262"/>
      <c r="N327" s="160"/>
      <c r="AA327" s="160"/>
      <c r="AB327" s="1115"/>
      <c r="AC327" s="160"/>
      <c r="AD327" s="1115"/>
      <c r="AE327" s="160"/>
      <c r="AF327" s="1115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</row>
    <row r="328" spans="2:61">
      <c r="B328" s="181"/>
      <c r="C328" s="150"/>
      <c r="D328" s="146"/>
      <c r="E328" s="150"/>
      <c r="F328" s="146"/>
      <c r="G328" s="262"/>
      <c r="H328" s="164"/>
      <c r="I328" s="165"/>
      <c r="J328" s="284"/>
      <c r="K328" s="160"/>
      <c r="L328" s="160"/>
      <c r="M328" s="160"/>
      <c r="N328" s="160"/>
      <c r="AA328" s="160"/>
      <c r="AB328" s="1115"/>
      <c r="AC328" s="160"/>
      <c r="AD328" s="1115"/>
      <c r="AE328" s="160"/>
      <c r="AF328" s="1115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</row>
    <row r="329" spans="2:61">
      <c r="B329" s="302"/>
      <c r="C329" s="150"/>
      <c r="D329" s="146"/>
      <c r="E329" s="157"/>
      <c r="F329" s="146"/>
      <c r="G329" s="262"/>
      <c r="H329" s="164"/>
      <c r="I329" s="165"/>
      <c r="J329" s="284"/>
      <c r="K329" s="213"/>
      <c r="L329" s="160"/>
      <c r="M329" s="160"/>
      <c r="N329" s="160"/>
      <c r="AA329" s="160"/>
      <c r="AB329" s="1115"/>
      <c r="AC329" s="160"/>
      <c r="AD329" s="1115"/>
      <c r="AE329" s="160"/>
      <c r="AF329" s="1115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</row>
    <row r="330" spans="2:61">
      <c r="B330" s="160"/>
      <c r="C330" s="178"/>
      <c r="D330" s="160"/>
      <c r="E330" s="170"/>
      <c r="F330" s="174"/>
      <c r="G330" s="255"/>
      <c r="H330" s="164"/>
      <c r="I330" s="165"/>
      <c r="J330" s="284"/>
      <c r="K330" s="160"/>
      <c r="L330" s="160"/>
      <c r="M330" s="160"/>
      <c r="N330" s="160"/>
      <c r="AA330" s="160"/>
      <c r="AB330" s="1115"/>
      <c r="AC330" s="160"/>
      <c r="AD330" s="1115"/>
      <c r="AE330" s="160"/>
      <c r="AF330" s="1115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</row>
    <row r="331" spans="2:61">
      <c r="B331" s="160"/>
      <c r="C331" s="178"/>
      <c r="D331" s="160"/>
      <c r="E331" s="150"/>
      <c r="F331" s="174"/>
      <c r="G331" s="255"/>
      <c r="H331" s="196"/>
      <c r="I331" s="159"/>
      <c r="J331" s="222"/>
      <c r="K331" s="160"/>
      <c r="L331" s="160"/>
      <c r="M331" s="160"/>
      <c r="N331" s="160"/>
      <c r="AA331" s="160"/>
      <c r="AB331" s="1115"/>
      <c r="AC331" s="160"/>
      <c r="AD331" s="1115"/>
      <c r="AE331" s="160"/>
      <c r="AF331" s="1115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</row>
    <row r="332" spans="2:61">
      <c r="B332" s="160"/>
      <c r="C332" s="178"/>
      <c r="D332" s="160"/>
      <c r="E332" s="164"/>
      <c r="F332" s="166"/>
      <c r="G332" s="263"/>
      <c r="H332" s="150"/>
      <c r="I332" s="146"/>
      <c r="J332" s="262"/>
      <c r="K332" s="160"/>
      <c r="L332" s="160"/>
      <c r="M332" s="160"/>
      <c r="N332" s="160"/>
      <c r="AA332" s="160"/>
      <c r="AB332" s="1115"/>
      <c r="AC332" s="160"/>
      <c r="AD332" s="1115"/>
      <c r="AE332" s="160"/>
      <c r="AF332" s="1115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</row>
    <row r="333" spans="2:61">
      <c r="B333" s="160"/>
      <c r="C333" s="178"/>
      <c r="D333" s="160"/>
      <c r="E333" s="164"/>
      <c r="F333" s="165"/>
      <c r="G333" s="284"/>
      <c r="H333" s="160"/>
      <c r="I333" s="160"/>
      <c r="J333" s="160"/>
      <c r="K333" s="160"/>
      <c r="L333" s="160"/>
      <c r="M333" s="160"/>
      <c r="N333" s="160"/>
      <c r="AA333" s="160"/>
      <c r="AB333" s="1115"/>
      <c r="AC333" s="160"/>
      <c r="AD333" s="1115"/>
      <c r="AE333" s="160"/>
      <c r="AF333" s="1115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</row>
    <row r="334" spans="2:61">
      <c r="B334" s="160"/>
      <c r="C334" s="178"/>
      <c r="D334" s="160"/>
      <c r="E334" s="150"/>
      <c r="F334" s="146"/>
      <c r="G334" s="222"/>
      <c r="H334" s="160"/>
      <c r="I334" s="160"/>
      <c r="J334" s="160"/>
      <c r="K334" s="160"/>
      <c r="L334" s="160"/>
      <c r="M334" s="160"/>
      <c r="N334" s="160"/>
      <c r="AA334" s="160"/>
      <c r="AB334" s="1115"/>
      <c r="AC334" s="160"/>
      <c r="AD334" s="1115"/>
      <c r="AE334" s="160"/>
      <c r="AF334" s="1115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</row>
    <row r="335" spans="2:61">
      <c r="B335" s="160"/>
      <c r="C335" s="178"/>
      <c r="D335" s="160"/>
      <c r="E335" s="150"/>
      <c r="F335" s="146"/>
      <c r="G335" s="262"/>
      <c r="H335" s="160"/>
      <c r="I335" s="160"/>
      <c r="J335" s="160"/>
      <c r="K335" s="160"/>
      <c r="L335" s="160"/>
      <c r="M335" s="160"/>
      <c r="N335" s="160"/>
      <c r="AA335" s="160"/>
      <c r="AB335" s="1115"/>
      <c r="AC335" s="160"/>
      <c r="AD335" s="1115"/>
      <c r="AE335" s="160"/>
      <c r="AF335" s="1115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</row>
    <row r="336" spans="2:61">
      <c r="B336" s="160"/>
      <c r="C336" s="178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AA336" s="160"/>
      <c r="AB336" s="1115"/>
      <c r="AC336" s="160"/>
      <c r="AD336" s="1115"/>
      <c r="AE336" s="160"/>
      <c r="AF336" s="1115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</row>
    <row r="337" spans="2:61">
      <c r="B337" s="307"/>
      <c r="C337" s="307"/>
      <c r="D337" s="230"/>
      <c r="E337" s="160"/>
      <c r="F337" s="230"/>
      <c r="G337" s="230"/>
      <c r="H337" s="230"/>
      <c r="I337" s="230"/>
      <c r="J337" s="230"/>
      <c r="K337" s="230"/>
      <c r="L337" s="230"/>
      <c r="M337" s="160"/>
      <c r="N337" s="160"/>
      <c r="AA337" s="160"/>
      <c r="AB337" s="1115"/>
      <c r="AC337" s="160"/>
      <c r="AD337" s="1115"/>
      <c r="AE337" s="160"/>
      <c r="AF337" s="1115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  <c r="BI337" s="160"/>
    </row>
    <row r="338" spans="2:61">
      <c r="B338" s="160"/>
      <c r="C338" s="638"/>
      <c r="D338" s="160"/>
      <c r="E338" s="160"/>
      <c r="F338" s="160"/>
      <c r="G338" s="307"/>
      <c r="H338" s="307"/>
      <c r="I338" s="307"/>
      <c r="J338" s="160"/>
      <c r="K338" s="256"/>
      <c r="L338" s="307"/>
      <c r="M338" s="160"/>
      <c r="N338" s="160"/>
      <c r="AA338" s="160"/>
      <c r="AB338" s="1115"/>
      <c r="AC338" s="160"/>
      <c r="AD338" s="1115"/>
      <c r="AE338" s="160"/>
      <c r="AF338" s="1115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</row>
    <row r="339" spans="2:61">
      <c r="B339" s="256"/>
      <c r="C339" s="160"/>
      <c r="D339" s="160"/>
      <c r="E339" s="160"/>
      <c r="F339" s="639"/>
      <c r="G339" s="639"/>
      <c r="H339" s="150"/>
      <c r="I339" s="160"/>
      <c r="J339" s="160"/>
      <c r="K339" s="160"/>
      <c r="L339" s="160"/>
      <c r="M339" s="160"/>
      <c r="N339" s="160"/>
      <c r="AA339" s="160"/>
      <c r="AB339" s="1115"/>
      <c r="AC339" s="160"/>
      <c r="AD339" s="1115"/>
      <c r="AE339" s="160"/>
      <c r="AF339" s="1115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</row>
    <row r="340" spans="2:61">
      <c r="B340" s="160"/>
      <c r="C340" s="178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AA340" s="160"/>
      <c r="AB340" s="1115"/>
      <c r="AC340" s="160"/>
      <c r="AD340" s="1115"/>
      <c r="AE340" s="160"/>
      <c r="AF340" s="1115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  <c r="BI340" s="160"/>
    </row>
    <row r="341" spans="2:61">
      <c r="B341" s="307"/>
      <c r="C341" s="307"/>
      <c r="D341" s="640"/>
      <c r="E341" s="160"/>
      <c r="F341" s="641"/>
      <c r="G341" s="160"/>
      <c r="H341" s="642"/>
      <c r="I341" s="160"/>
      <c r="J341" s="160"/>
      <c r="K341" s="160"/>
      <c r="L341" s="160"/>
      <c r="M341" s="160"/>
      <c r="N341" s="160"/>
      <c r="AA341" s="160"/>
      <c r="AB341" s="1115"/>
      <c r="AC341" s="160"/>
      <c r="AD341" s="1115"/>
      <c r="AE341" s="160"/>
      <c r="AF341" s="1115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  <c r="BI341" s="160"/>
    </row>
    <row r="342" spans="2:61">
      <c r="B342" s="160"/>
      <c r="C342" s="178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AA342" s="160"/>
      <c r="AB342" s="1115"/>
      <c r="AC342" s="160"/>
      <c r="AD342" s="1115"/>
      <c r="AE342" s="160"/>
      <c r="AF342" s="1115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  <c r="BI342" s="160"/>
    </row>
    <row r="343" spans="2:61">
      <c r="B343" s="180"/>
      <c r="C343" s="150"/>
      <c r="D343" s="146"/>
      <c r="E343" s="236"/>
      <c r="F343" s="160"/>
      <c r="G343" s="160"/>
      <c r="H343" s="160"/>
      <c r="I343" s="160"/>
      <c r="J343" s="160"/>
      <c r="K343" s="160"/>
      <c r="L343" s="160"/>
      <c r="M343" s="160"/>
      <c r="N343" s="160"/>
      <c r="AA343" s="160"/>
      <c r="AB343" s="1115"/>
      <c r="AC343" s="160"/>
      <c r="AD343" s="1115"/>
      <c r="AE343" s="160"/>
      <c r="AF343" s="1115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  <c r="BI343" s="160"/>
    </row>
    <row r="344" spans="2:61">
      <c r="B344" s="180"/>
      <c r="C344" s="209"/>
      <c r="D344" s="146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AA344" s="160"/>
      <c r="AB344" s="1115"/>
      <c r="AC344" s="160"/>
      <c r="AD344" s="1115"/>
      <c r="AE344" s="160"/>
      <c r="AF344" s="1115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  <c r="BI344" s="160"/>
    </row>
    <row r="345" spans="2:61" ht="15.6">
      <c r="B345" s="185"/>
      <c r="C345" s="150"/>
      <c r="D345" s="178"/>
      <c r="E345" s="256"/>
      <c r="F345" s="160"/>
      <c r="G345" s="256"/>
      <c r="H345" s="160"/>
      <c r="I345" s="160"/>
      <c r="J345" s="160"/>
      <c r="K345" s="254"/>
      <c r="L345" s="298"/>
      <c r="M345" s="307"/>
      <c r="N345" s="160"/>
      <c r="AA345" s="160"/>
      <c r="AB345" s="1115"/>
      <c r="AC345" s="160"/>
      <c r="AD345" s="1115"/>
      <c r="AE345" s="160"/>
      <c r="AF345" s="1115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  <c r="BI345" s="160"/>
    </row>
    <row r="346" spans="2:61">
      <c r="B346" s="196"/>
      <c r="C346" s="174"/>
      <c r="D346" s="174"/>
      <c r="E346" s="286"/>
      <c r="F346" s="287"/>
      <c r="G346" s="283"/>
      <c r="H346" s="286"/>
      <c r="I346" s="287"/>
      <c r="J346" s="283"/>
      <c r="K346" s="286"/>
      <c r="L346" s="287"/>
      <c r="M346" s="283"/>
      <c r="N346" s="160"/>
      <c r="AA346" s="160"/>
      <c r="AB346" s="1115"/>
      <c r="AC346" s="160"/>
      <c r="AD346" s="1115"/>
      <c r="AE346" s="160"/>
      <c r="AF346" s="1115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  <c r="BE346" s="160"/>
      <c r="BF346" s="160"/>
      <c r="BG346" s="160"/>
      <c r="BH346" s="160"/>
      <c r="BI346" s="160"/>
    </row>
    <row r="347" spans="2:61">
      <c r="B347" s="180"/>
      <c r="C347" s="150"/>
      <c r="D347" s="146"/>
      <c r="E347" s="182"/>
      <c r="F347" s="146"/>
      <c r="G347" s="262"/>
      <c r="H347" s="150"/>
      <c r="I347" s="146"/>
      <c r="J347" s="262"/>
      <c r="K347" s="150"/>
      <c r="L347" s="180"/>
      <c r="M347" s="293"/>
      <c r="N347" s="160"/>
      <c r="AA347" s="160"/>
      <c r="AB347" s="1115"/>
      <c r="AC347" s="160"/>
      <c r="AD347" s="1115"/>
      <c r="AE347" s="160"/>
      <c r="AF347" s="1115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  <c r="BI347" s="160"/>
    </row>
    <row r="348" spans="2:61">
      <c r="B348" s="180"/>
      <c r="C348" s="150"/>
      <c r="D348" s="146"/>
      <c r="E348" s="150"/>
      <c r="F348" s="146"/>
      <c r="G348" s="249"/>
      <c r="H348" s="150"/>
      <c r="I348" s="146"/>
      <c r="J348" s="262"/>
      <c r="K348" s="150"/>
      <c r="L348" s="146"/>
      <c r="M348" s="249"/>
      <c r="N348" s="160"/>
      <c r="AA348" s="160"/>
      <c r="AB348" s="1115"/>
      <c r="AC348" s="160"/>
      <c r="AD348" s="1115"/>
      <c r="AE348" s="160"/>
      <c r="AF348" s="1115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  <c r="BI348" s="160"/>
    </row>
    <row r="349" spans="2:61">
      <c r="B349" s="180"/>
      <c r="C349" s="150"/>
      <c r="D349" s="160"/>
      <c r="E349" s="150"/>
      <c r="F349" s="146"/>
      <c r="G349" s="249"/>
      <c r="H349" s="150"/>
      <c r="I349" s="146"/>
      <c r="J349" s="262"/>
      <c r="K349" s="150"/>
      <c r="L349" s="146"/>
      <c r="M349" s="249"/>
      <c r="N349" s="160"/>
      <c r="AA349" s="160"/>
      <c r="AB349" s="1115"/>
      <c r="AC349" s="160"/>
      <c r="AD349" s="1115"/>
      <c r="AE349" s="160"/>
      <c r="AF349" s="1115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  <c r="BI349" s="160"/>
    </row>
    <row r="350" spans="2:61">
      <c r="B350" s="180"/>
      <c r="C350" s="150"/>
      <c r="D350" s="146"/>
      <c r="E350" s="150"/>
      <c r="F350" s="146"/>
      <c r="G350" s="249"/>
      <c r="H350" s="150"/>
      <c r="I350" s="165"/>
      <c r="J350" s="284"/>
      <c r="K350" s="164"/>
      <c r="L350" s="165"/>
      <c r="M350" s="284"/>
      <c r="N350" s="160"/>
      <c r="AA350" s="160"/>
      <c r="AB350" s="1115"/>
      <c r="AC350" s="160"/>
      <c r="AD350" s="1115"/>
      <c r="AE350" s="160"/>
      <c r="AF350" s="1115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  <c r="BI350" s="160"/>
    </row>
    <row r="351" spans="2:61">
      <c r="B351" s="180"/>
      <c r="C351" s="150"/>
      <c r="D351" s="146"/>
      <c r="E351" s="150"/>
      <c r="F351" s="146"/>
      <c r="G351" s="249"/>
      <c r="H351" s="150"/>
      <c r="I351" s="146"/>
      <c r="J351" s="249"/>
      <c r="K351" s="651"/>
      <c r="L351" s="160"/>
      <c r="M351" s="160"/>
      <c r="N351" s="160"/>
      <c r="AA351" s="160"/>
      <c r="AB351" s="1115"/>
      <c r="AC351" s="160"/>
      <c r="AD351" s="1115"/>
      <c r="AE351" s="160"/>
      <c r="AF351" s="1115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  <c r="BI351" s="160"/>
    </row>
    <row r="352" spans="2:61">
      <c r="B352" s="180"/>
      <c r="C352" s="150"/>
      <c r="D352" s="146"/>
      <c r="E352" s="150"/>
      <c r="F352" s="146"/>
      <c r="G352" s="249"/>
      <c r="H352" s="150"/>
      <c r="I352" s="146"/>
      <c r="J352" s="249"/>
      <c r="K352" s="159"/>
      <c r="L352" s="294"/>
      <c r="M352" s="222"/>
      <c r="N352" s="160"/>
      <c r="AA352" s="160"/>
      <c r="AB352" s="1115"/>
      <c r="AC352" s="160"/>
      <c r="AD352" s="1115"/>
      <c r="AE352" s="160"/>
      <c r="AF352" s="1115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  <c r="BE352" s="160"/>
      <c r="BF352" s="160"/>
      <c r="BG352" s="160"/>
      <c r="BH352" s="160"/>
      <c r="BI352" s="160"/>
    </row>
    <row r="353" spans="2:61">
      <c r="B353" s="184"/>
      <c r="C353" s="150"/>
      <c r="D353" s="146"/>
      <c r="E353" s="150"/>
      <c r="F353" s="180"/>
      <c r="G353" s="293"/>
      <c r="H353" s="150"/>
      <c r="I353" s="617"/>
      <c r="J353" s="296"/>
      <c r="K353" s="159"/>
      <c r="L353" s="652"/>
      <c r="M353" s="222"/>
      <c r="N353" s="160"/>
      <c r="AA353" s="160"/>
      <c r="AB353" s="1115"/>
      <c r="AC353" s="160"/>
      <c r="AD353" s="1115"/>
      <c r="AE353" s="160"/>
      <c r="AF353" s="1115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  <c r="BE353" s="160"/>
      <c r="BF353" s="160"/>
      <c r="BG353" s="160"/>
      <c r="BH353" s="160"/>
      <c r="BI353" s="160"/>
    </row>
    <row r="354" spans="2:61">
      <c r="B354" s="160"/>
      <c r="C354" s="178"/>
      <c r="D354" s="160"/>
      <c r="E354" s="196"/>
      <c r="F354" s="159"/>
      <c r="G354" s="222"/>
      <c r="H354" s="150"/>
      <c r="I354" s="134"/>
      <c r="J354" s="134"/>
      <c r="K354" s="294"/>
      <c r="L354" s="294"/>
      <c r="M354" s="262"/>
      <c r="N354" s="160"/>
      <c r="AA354" s="160"/>
      <c r="AB354" s="1115"/>
      <c r="AC354" s="160"/>
      <c r="AD354" s="1115"/>
      <c r="AE354" s="160"/>
      <c r="AF354" s="1115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0"/>
      <c r="AU354" s="160"/>
      <c r="AV354" s="160"/>
      <c r="AW354" s="160"/>
      <c r="AX354" s="160"/>
      <c r="AY354" s="160"/>
      <c r="AZ354" s="160"/>
      <c r="BA354" s="160"/>
      <c r="BB354" s="160"/>
      <c r="BC354" s="160"/>
      <c r="BD354" s="160"/>
      <c r="BE354" s="160"/>
      <c r="BF354" s="160"/>
      <c r="BG354" s="160"/>
      <c r="BH354" s="160"/>
      <c r="BI354" s="160"/>
    </row>
    <row r="355" spans="2:61">
      <c r="B355" s="160"/>
      <c r="C355" s="178"/>
      <c r="D355" s="160"/>
      <c r="E355" s="150"/>
      <c r="F355" s="146"/>
      <c r="G355" s="249"/>
      <c r="H355" s="150"/>
      <c r="I355" s="165"/>
      <c r="J355" s="284"/>
      <c r="K355" s="146"/>
      <c r="L355" s="146"/>
      <c r="M355" s="222"/>
      <c r="N355" s="160"/>
      <c r="AA355" s="160"/>
      <c r="AB355" s="1115"/>
      <c r="AC355" s="160"/>
      <c r="AD355" s="1115"/>
      <c r="AE355" s="160"/>
      <c r="AF355" s="1115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0"/>
      <c r="AY355" s="160"/>
      <c r="AZ355" s="160"/>
      <c r="BA355" s="160"/>
      <c r="BB355" s="160"/>
      <c r="BC355" s="160"/>
      <c r="BD355" s="160"/>
      <c r="BE355" s="160"/>
      <c r="BF355" s="160"/>
      <c r="BG355" s="160"/>
      <c r="BH355" s="160"/>
      <c r="BI355" s="160"/>
    </row>
    <row r="356" spans="2:61">
      <c r="B356" s="160"/>
      <c r="C356" s="178"/>
      <c r="D356" s="160"/>
      <c r="E356" s="160"/>
      <c r="F356" s="618"/>
      <c r="G356" s="160"/>
      <c r="H356" s="160"/>
      <c r="I356" s="160"/>
      <c r="J356" s="160"/>
      <c r="K356" s="164"/>
      <c r="L356" s="294"/>
      <c r="M356" s="262"/>
      <c r="N356" s="160"/>
      <c r="AA356" s="160"/>
      <c r="AB356" s="1115"/>
      <c r="AC356" s="160"/>
      <c r="AD356" s="1115"/>
      <c r="AE356" s="160"/>
      <c r="AF356" s="1115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  <c r="BI356" s="160"/>
    </row>
    <row r="357" spans="2:61">
      <c r="B357" s="160"/>
      <c r="C357" s="178"/>
      <c r="D357" s="160"/>
      <c r="E357" s="286"/>
      <c r="F357" s="287"/>
      <c r="G357" s="283"/>
      <c r="H357" s="286"/>
      <c r="I357" s="287"/>
      <c r="J357" s="283"/>
      <c r="K357" s="150"/>
      <c r="L357" s="146"/>
      <c r="M357" s="249"/>
      <c r="N357" s="160"/>
      <c r="AA357" s="160"/>
      <c r="AB357" s="1115"/>
      <c r="AC357" s="160"/>
      <c r="AD357" s="1115"/>
      <c r="AE357" s="160"/>
      <c r="AF357" s="1115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  <c r="BI357" s="160"/>
    </row>
    <row r="358" spans="2:61">
      <c r="B358" s="160"/>
      <c r="C358" s="178"/>
      <c r="D358" s="160"/>
      <c r="E358" s="150"/>
      <c r="F358" s="159"/>
      <c r="G358" s="222"/>
      <c r="H358" s="150"/>
      <c r="I358" s="174"/>
      <c r="J358" s="255"/>
      <c r="K358" s="146"/>
      <c r="L358" s="294"/>
      <c r="M358" s="222"/>
      <c r="N358" s="160"/>
      <c r="AA358" s="160"/>
      <c r="AB358" s="1115"/>
      <c r="AC358" s="160"/>
      <c r="AD358" s="1115"/>
      <c r="AE358" s="160"/>
      <c r="AF358" s="1115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  <c r="AT358" s="160"/>
      <c r="AU358" s="160"/>
      <c r="AV358" s="160"/>
      <c r="AW358" s="160"/>
      <c r="AX358" s="160"/>
      <c r="AY358" s="160"/>
      <c r="AZ358" s="160"/>
      <c r="BA358" s="160"/>
      <c r="BB358" s="160"/>
      <c r="BC358" s="160"/>
      <c r="BD358" s="160"/>
      <c r="BE358" s="160"/>
      <c r="BF358" s="160"/>
      <c r="BG358" s="160"/>
      <c r="BH358" s="160"/>
      <c r="BI358" s="160"/>
    </row>
    <row r="359" spans="2:61">
      <c r="B359" s="160"/>
      <c r="C359" s="178"/>
      <c r="D359" s="160"/>
      <c r="E359" s="150"/>
      <c r="F359" s="146"/>
      <c r="G359" s="262"/>
      <c r="H359" s="164"/>
      <c r="I359" s="166"/>
      <c r="J359" s="263"/>
      <c r="K359" s="160"/>
      <c r="L359" s="160"/>
      <c r="M359" s="160"/>
      <c r="N359" s="160"/>
      <c r="AA359" s="160"/>
      <c r="AB359" s="1115"/>
      <c r="AC359" s="160"/>
      <c r="AD359" s="1115"/>
      <c r="AE359" s="160"/>
      <c r="AF359" s="1115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0"/>
      <c r="AU359" s="160"/>
      <c r="AV359" s="160"/>
      <c r="AW359" s="160"/>
      <c r="AX359" s="160"/>
      <c r="AY359" s="160"/>
      <c r="AZ359" s="160"/>
      <c r="BA359" s="160"/>
      <c r="BB359" s="160"/>
      <c r="BC359" s="160"/>
      <c r="BD359" s="160"/>
      <c r="BE359" s="160"/>
      <c r="BF359" s="160"/>
      <c r="BG359" s="160"/>
      <c r="BH359" s="160"/>
      <c r="BI359" s="160"/>
    </row>
    <row r="360" spans="2:61">
      <c r="B360" s="160"/>
      <c r="C360" s="178"/>
      <c r="D360" s="160"/>
      <c r="E360" s="150"/>
      <c r="F360" s="146"/>
      <c r="G360" s="262"/>
      <c r="H360" s="164"/>
      <c r="I360" s="165"/>
      <c r="J360" s="284"/>
      <c r="K360" s="160"/>
      <c r="L360" s="160"/>
      <c r="M360" s="160"/>
      <c r="N360" s="160"/>
      <c r="AA360" s="160"/>
      <c r="AB360" s="1115"/>
      <c r="AC360" s="160"/>
      <c r="AD360" s="1115"/>
      <c r="AE360" s="160"/>
      <c r="AF360" s="1115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  <c r="AT360" s="160"/>
      <c r="AU360" s="160"/>
      <c r="AV360" s="160"/>
      <c r="AW360" s="160"/>
      <c r="AX360" s="160"/>
      <c r="AY360" s="160"/>
      <c r="AZ360" s="160"/>
      <c r="BA360" s="160"/>
      <c r="BB360" s="160"/>
      <c r="BC360" s="160"/>
      <c r="BD360" s="160"/>
      <c r="BE360" s="160"/>
      <c r="BF360" s="160"/>
      <c r="BG360" s="160"/>
      <c r="BH360" s="160"/>
      <c r="BI360" s="160"/>
    </row>
    <row r="361" spans="2:61">
      <c r="B361" s="160"/>
      <c r="C361" s="178"/>
      <c r="D361" s="160"/>
      <c r="E361" s="150"/>
      <c r="F361" s="146"/>
      <c r="G361" s="262"/>
      <c r="H361" s="164"/>
      <c r="I361" s="166"/>
      <c r="J361" s="263"/>
      <c r="K361" s="160"/>
      <c r="L361" s="160"/>
      <c r="M361" s="160"/>
      <c r="N361" s="160"/>
      <c r="AA361" s="160"/>
      <c r="AB361" s="1115"/>
      <c r="AC361" s="160"/>
      <c r="AD361" s="1115"/>
      <c r="AE361" s="160"/>
      <c r="AF361" s="1115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  <c r="AT361" s="160"/>
      <c r="AU361" s="160"/>
      <c r="AV361" s="160"/>
      <c r="AW361" s="160"/>
      <c r="AX361" s="160"/>
      <c r="AY361" s="160"/>
      <c r="AZ361" s="160"/>
      <c r="BA361" s="160"/>
      <c r="BB361" s="160"/>
      <c r="BC361" s="160"/>
      <c r="BD361" s="160"/>
      <c r="BE361" s="160"/>
      <c r="BF361" s="160"/>
      <c r="BG361" s="160"/>
      <c r="BH361" s="160"/>
      <c r="BI361" s="160"/>
    </row>
    <row r="362" spans="2:61">
      <c r="B362" s="160"/>
      <c r="C362" s="178"/>
      <c r="D362" s="160"/>
      <c r="E362" s="150"/>
      <c r="F362" s="146"/>
      <c r="G362" s="262"/>
      <c r="H362" s="150"/>
      <c r="I362" s="171"/>
      <c r="J362" s="252"/>
      <c r="K362" s="160"/>
      <c r="L362" s="160"/>
      <c r="M362" s="160"/>
      <c r="N362" s="160"/>
      <c r="AA362" s="160"/>
      <c r="AB362" s="1115"/>
      <c r="AC362" s="160"/>
      <c r="AD362" s="1115"/>
      <c r="AE362" s="160"/>
      <c r="AF362" s="1115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0"/>
      <c r="BB362" s="160"/>
      <c r="BC362" s="160"/>
      <c r="BD362" s="160"/>
      <c r="BE362" s="160"/>
      <c r="BF362" s="160"/>
      <c r="BG362" s="160"/>
      <c r="BH362" s="160"/>
      <c r="BI362" s="160"/>
    </row>
    <row r="363" spans="2:61">
      <c r="B363" s="160"/>
      <c r="C363" s="178"/>
      <c r="D363" s="160"/>
      <c r="E363" s="160"/>
      <c r="F363" s="160"/>
      <c r="G363" s="160"/>
      <c r="H363" s="150"/>
      <c r="I363" s="146"/>
      <c r="J363" s="222"/>
      <c r="K363" s="146"/>
      <c r="L363" s="294"/>
      <c r="M363" s="222"/>
      <c r="N363" s="160"/>
      <c r="AA363" s="160"/>
      <c r="AB363" s="1115"/>
      <c r="AC363" s="160"/>
      <c r="AD363" s="1115"/>
      <c r="AE363" s="160"/>
      <c r="AF363" s="1115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</row>
    <row r="364" spans="2:61">
      <c r="B364" s="160"/>
      <c r="C364" s="178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AA364" s="160"/>
      <c r="AB364" s="1115"/>
      <c r="AC364" s="160"/>
      <c r="AD364" s="1115"/>
      <c r="AE364" s="160"/>
      <c r="AF364" s="1115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</row>
    <row r="365" spans="2:61">
      <c r="B365" s="186"/>
      <c r="C365" s="178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AA365" s="160"/>
      <c r="AB365" s="1115"/>
      <c r="AC365" s="160"/>
      <c r="AD365" s="1115"/>
      <c r="AE365" s="160"/>
      <c r="AF365" s="1115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  <c r="BI365" s="160"/>
    </row>
    <row r="366" spans="2:61">
      <c r="B366" s="180"/>
      <c r="C366" s="150"/>
      <c r="D366" s="146"/>
      <c r="E366" s="236"/>
      <c r="F366" s="160"/>
      <c r="G366" s="160"/>
      <c r="H366" s="160"/>
      <c r="I366" s="160"/>
      <c r="J366" s="160"/>
      <c r="K366" s="160"/>
      <c r="L366" s="160"/>
      <c r="M366" s="160"/>
      <c r="N366" s="160"/>
      <c r="AA366" s="160"/>
      <c r="AB366" s="1115"/>
      <c r="AC366" s="160"/>
      <c r="AD366" s="1115"/>
      <c r="AE366" s="160"/>
      <c r="AF366" s="1115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</row>
    <row r="367" spans="2:61">
      <c r="B367" s="180"/>
      <c r="C367" s="178"/>
      <c r="D367" s="146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AA367" s="160"/>
      <c r="AB367" s="1115"/>
      <c r="AC367" s="160"/>
      <c r="AD367" s="1115"/>
      <c r="AE367" s="160"/>
      <c r="AF367" s="1115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</row>
    <row r="368" spans="2:61" ht="15.6">
      <c r="B368" s="185"/>
      <c r="C368" s="160"/>
      <c r="D368" s="178"/>
      <c r="E368" s="213"/>
      <c r="F368" s="160"/>
      <c r="G368" s="261"/>
      <c r="H368" s="160"/>
      <c r="I368" s="160"/>
      <c r="J368" s="160"/>
      <c r="K368" s="268"/>
      <c r="L368" s="160"/>
      <c r="M368" s="160"/>
      <c r="N368" s="160"/>
      <c r="AA368" s="160"/>
      <c r="AB368" s="1115"/>
      <c r="AC368" s="160"/>
      <c r="AD368" s="1115"/>
      <c r="AE368" s="160"/>
      <c r="AF368" s="1115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</row>
    <row r="369" spans="2:61">
      <c r="B369" s="191"/>
      <c r="C369" s="174"/>
      <c r="D369" s="159"/>
      <c r="E369" s="286"/>
      <c r="F369" s="287"/>
      <c r="G369" s="283"/>
      <c r="H369" s="286"/>
      <c r="I369" s="287"/>
      <c r="J369" s="283"/>
      <c r="K369" s="268"/>
      <c r="L369" s="160"/>
      <c r="M369" s="160"/>
      <c r="N369" s="160"/>
      <c r="AA369" s="160"/>
      <c r="AB369" s="1115"/>
      <c r="AC369" s="160"/>
      <c r="AD369" s="1115"/>
      <c r="AE369" s="160"/>
      <c r="AF369" s="1115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</row>
    <row r="370" spans="2:61">
      <c r="B370" s="180"/>
      <c r="C370" s="150"/>
      <c r="D370" s="146"/>
      <c r="E370" s="611"/>
      <c r="F370" s="612"/>
      <c r="G370" s="613"/>
      <c r="H370" s="150"/>
      <c r="I370" s="146"/>
      <c r="J370" s="262"/>
      <c r="K370" s="614"/>
      <c r="L370" s="287"/>
      <c r="M370" s="283"/>
      <c r="N370" s="160"/>
      <c r="AA370" s="160"/>
      <c r="AB370" s="1115"/>
      <c r="AC370" s="160"/>
      <c r="AD370" s="1115"/>
      <c r="AE370" s="160"/>
      <c r="AF370" s="1115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</row>
    <row r="371" spans="2:61">
      <c r="B371" s="160"/>
      <c r="C371" s="150"/>
      <c r="D371" s="186"/>
      <c r="E371" s="615"/>
      <c r="F371" s="616"/>
      <c r="G371" s="262"/>
      <c r="H371" s="150"/>
      <c r="I371" s="146"/>
      <c r="J371" s="262"/>
      <c r="K371" s="157"/>
      <c r="L371" s="159"/>
      <c r="M371" s="222"/>
      <c r="N371" s="160"/>
      <c r="AA371" s="160"/>
      <c r="AB371" s="1115"/>
      <c r="AC371" s="160"/>
      <c r="AD371" s="1115"/>
      <c r="AE371" s="160"/>
      <c r="AF371" s="1115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</row>
    <row r="372" spans="2:61">
      <c r="B372" s="180"/>
      <c r="C372" s="170"/>
      <c r="D372" s="170"/>
      <c r="E372" s="615"/>
      <c r="F372" s="616"/>
      <c r="G372" s="262"/>
      <c r="H372" s="150"/>
      <c r="I372" s="146"/>
      <c r="J372" s="262"/>
      <c r="K372" s="157"/>
      <c r="L372" s="159"/>
      <c r="M372" s="222"/>
      <c r="N372" s="160"/>
      <c r="AA372" s="160"/>
      <c r="AB372" s="1115"/>
      <c r="AC372" s="160"/>
      <c r="AD372" s="1115"/>
      <c r="AE372" s="160"/>
      <c r="AF372" s="1115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</row>
    <row r="373" spans="2:61">
      <c r="B373" s="180"/>
      <c r="C373" s="150"/>
      <c r="D373" s="146"/>
      <c r="E373" s="150"/>
      <c r="F373" s="146"/>
      <c r="G373" s="262"/>
      <c r="H373" s="150"/>
      <c r="I373" s="165"/>
      <c r="J373" s="284"/>
      <c r="K373" s="157"/>
      <c r="L373" s="159"/>
      <c r="M373" s="222"/>
      <c r="N373" s="160"/>
      <c r="AA373" s="160"/>
      <c r="AB373" s="1115"/>
      <c r="AC373" s="160"/>
      <c r="AD373" s="1115"/>
      <c r="AE373" s="160"/>
      <c r="AF373" s="1115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</row>
    <row r="374" spans="2:61">
      <c r="B374" s="180"/>
      <c r="C374" s="150"/>
      <c r="D374" s="146"/>
      <c r="E374" s="150"/>
      <c r="F374" s="146"/>
      <c r="G374" s="262"/>
      <c r="H374" s="150"/>
      <c r="I374" s="146"/>
      <c r="J374" s="249"/>
      <c r="K374" s="150"/>
      <c r="L374" s="180"/>
      <c r="M374" s="293"/>
      <c r="N374" s="160"/>
      <c r="AA374" s="160"/>
      <c r="AB374" s="1115"/>
      <c r="AC374" s="160"/>
      <c r="AD374" s="1115"/>
      <c r="AE374" s="160"/>
      <c r="AF374" s="1115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</row>
    <row r="375" spans="2:61">
      <c r="B375" s="180"/>
      <c r="C375" s="150"/>
      <c r="D375" s="146"/>
      <c r="E375" s="164"/>
      <c r="F375" s="165"/>
      <c r="G375" s="284"/>
      <c r="H375" s="150"/>
      <c r="I375" s="146"/>
      <c r="J375" s="249"/>
      <c r="K375" s="256"/>
      <c r="L375" s="160"/>
      <c r="M375" s="160"/>
      <c r="N375" s="160"/>
      <c r="AA375" s="160"/>
      <c r="AB375" s="1115"/>
      <c r="AC375" s="160"/>
      <c r="AD375" s="1115"/>
      <c r="AE375" s="160"/>
      <c r="AF375" s="1115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0"/>
      <c r="AU375" s="160"/>
      <c r="AV375" s="160"/>
      <c r="AW375" s="160"/>
      <c r="AX375" s="160"/>
      <c r="AY375" s="160"/>
      <c r="AZ375" s="160"/>
      <c r="BA375" s="160"/>
      <c r="BB375" s="160"/>
      <c r="BC375" s="160"/>
      <c r="BD375" s="160"/>
      <c r="BE375" s="160"/>
      <c r="BF375" s="160"/>
      <c r="BG375" s="160"/>
      <c r="BH375" s="160"/>
      <c r="BI375" s="160"/>
    </row>
    <row r="376" spans="2:61">
      <c r="B376" s="180"/>
      <c r="C376" s="150"/>
      <c r="D376" s="146"/>
      <c r="E376" s="150"/>
      <c r="F376" s="159"/>
      <c r="G376" s="222"/>
      <c r="H376" s="150"/>
      <c r="I376" s="617"/>
      <c r="J376" s="296"/>
      <c r="K376" s="170"/>
      <c r="L376" s="159"/>
      <c r="M376" s="222"/>
      <c r="N376" s="160"/>
      <c r="AA376" s="160"/>
      <c r="AB376" s="1115"/>
      <c r="AC376" s="160"/>
      <c r="AD376" s="1115"/>
      <c r="AE376" s="160"/>
      <c r="AF376" s="1115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  <c r="BI376" s="160"/>
    </row>
    <row r="377" spans="2:61">
      <c r="B377" s="184"/>
      <c r="C377" s="150"/>
      <c r="D377" s="146"/>
      <c r="E377" s="157"/>
      <c r="F377" s="159"/>
      <c r="G377" s="222"/>
      <c r="H377" s="150"/>
      <c r="I377" s="134"/>
      <c r="J377" s="134"/>
      <c r="K377" s="150"/>
      <c r="L377" s="146"/>
      <c r="M377" s="249"/>
      <c r="N377" s="160"/>
      <c r="AA377" s="160"/>
      <c r="AB377" s="1115"/>
      <c r="AC377" s="160"/>
      <c r="AD377" s="1115"/>
      <c r="AE377" s="160"/>
      <c r="AF377" s="1115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  <c r="BI377" s="160"/>
    </row>
    <row r="378" spans="2:61">
      <c r="B378" s="160"/>
      <c r="C378" s="178"/>
      <c r="D378" s="160"/>
      <c r="E378" s="160"/>
      <c r="F378" s="160"/>
      <c r="G378" s="160"/>
      <c r="H378" s="150"/>
      <c r="I378" s="165"/>
      <c r="J378" s="284"/>
      <c r="K378" s="150"/>
      <c r="L378" s="146"/>
      <c r="M378" s="249"/>
      <c r="N378" s="160"/>
      <c r="AA378" s="160"/>
      <c r="AB378" s="1115"/>
      <c r="AC378" s="160"/>
      <c r="AD378" s="1115"/>
      <c r="AE378" s="160"/>
      <c r="AF378" s="1115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  <c r="BI378" s="160"/>
    </row>
    <row r="379" spans="2:61">
      <c r="B379" s="160"/>
      <c r="C379" s="178"/>
      <c r="D379" s="160"/>
      <c r="E379" s="160"/>
      <c r="F379" s="160"/>
      <c r="G379" s="160"/>
      <c r="H379" s="160"/>
      <c r="I379" s="160"/>
      <c r="J379" s="160"/>
      <c r="K379" s="150"/>
      <c r="L379" s="146"/>
      <c r="M379" s="249"/>
      <c r="N379" s="160"/>
      <c r="AA379" s="160"/>
      <c r="AB379" s="1115"/>
      <c r="AC379" s="160"/>
      <c r="AD379" s="1115"/>
      <c r="AE379" s="160"/>
      <c r="AF379" s="1115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</row>
    <row r="380" spans="2:61">
      <c r="B380" s="160"/>
      <c r="C380" s="178"/>
      <c r="D380" s="160"/>
      <c r="E380" s="618"/>
      <c r="F380" s="160"/>
      <c r="G380" s="160"/>
      <c r="H380" s="160"/>
      <c r="I380" s="160"/>
      <c r="J380" s="160"/>
      <c r="K380" s="150"/>
      <c r="L380" s="146"/>
      <c r="M380" s="249"/>
      <c r="N380" s="160"/>
      <c r="AA380" s="160"/>
      <c r="AB380" s="1115"/>
      <c r="AC380" s="160"/>
      <c r="AD380" s="1115"/>
      <c r="AE380" s="160"/>
      <c r="AF380" s="1115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</row>
    <row r="381" spans="2:61">
      <c r="B381" s="160"/>
      <c r="C381" s="178"/>
      <c r="D381" s="160"/>
      <c r="E381" s="286"/>
      <c r="F381" s="287"/>
      <c r="G381" s="283"/>
      <c r="H381" s="286"/>
      <c r="I381" s="287"/>
      <c r="J381" s="283"/>
      <c r="K381" s="160"/>
      <c r="L381" s="160"/>
      <c r="M381" s="160"/>
      <c r="N381" s="160"/>
      <c r="AA381" s="160"/>
      <c r="AB381" s="1115"/>
      <c r="AC381" s="160"/>
      <c r="AD381" s="1115"/>
      <c r="AE381" s="160"/>
      <c r="AF381" s="1115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0"/>
      <c r="BC381" s="160"/>
      <c r="BD381" s="160"/>
      <c r="BE381" s="160"/>
      <c r="BF381" s="160"/>
      <c r="BG381" s="160"/>
      <c r="BH381" s="160"/>
      <c r="BI381" s="160"/>
    </row>
    <row r="382" spans="2:61">
      <c r="B382" s="160"/>
      <c r="C382" s="178"/>
      <c r="D382" s="160"/>
      <c r="E382" s="150"/>
      <c r="F382" s="174"/>
      <c r="G382" s="255"/>
      <c r="H382" s="150"/>
      <c r="I382" s="146"/>
      <c r="J382" s="262"/>
      <c r="K382" s="210"/>
      <c r="L382" s="160"/>
      <c r="M382" s="160"/>
      <c r="N382" s="160"/>
      <c r="AA382" s="160"/>
      <c r="AB382" s="1115"/>
      <c r="AC382" s="160"/>
      <c r="AD382" s="1115"/>
      <c r="AE382" s="160"/>
      <c r="AF382" s="1115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  <c r="BI382" s="160"/>
    </row>
    <row r="383" spans="2:61">
      <c r="B383" s="160"/>
      <c r="C383" s="178"/>
      <c r="D383" s="160"/>
      <c r="E383" s="150"/>
      <c r="F383" s="619"/>
      <c r="G383" s="620"/>
      <c r="H383" s="164"/>
      <c r="I383" s="166"/>
      <c r="J383" s="263"/>
      <c r="K383" s="614"/>
      <c r="L383" s="287"/>
      <c r="M383" s="283"/>
      <c r="N383" s="160"/>
      <c r="AA383" s="160"/>
      <c r="AB383" s="1115"/>
      <c r="AC383" s="160"/>
      <c r="AD383" s="1115"/>
      <c r="AE383" s="160"/>
      <c r="AF383" s="1115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  <c r="BI383" s="160"/>
    </row>
    <row r="384" spans="2:61">
      <c r="B384" s="160"/>
      <c r="C384" s="178"/>
      <c r="D384" s="160"/>
      <c r="E384" s="150"/>
      <c r="F384" s="146"/>
      <c r="G384" s="262"/>
      <c r="H384" s="164"/>
      <c r="I384" s="165"/>
      <c r="J384" s="284"/>
      <c r="K384" s="150"/>
      <c r="L384" s="146"/>
      <c r="M384" s="262"/>
      <c r="N384" s="160"/>
      <c r="AA384" s="160"/>
      <c r="AB384" s="1115"/>
      <c r="AC384" s="160"/>
      <c r="AD384" s="1115"/>
      <c r="AE384" s="160"/>
      <c r="AF384" s="1115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</row>
    <row r="385" spans="2:61">
      <c r="B385" s="160"/>
      <c r="C385" s="178"/>
      <c r="D385" s="160"/>
      <c r="E385" s="157"/>
      <c r="F385" s="159"/>
      <c r="G385" s="222"/>
      <c r="H385" s="150"/>
      <c r="I385" s="146"/>
      <c r="J385" s="262"/>
      <c r="K385" s="150"/>
      <c r="L385" s="146"/>
      <c r="M385" s="262"/>
      <c r="N385" s="160"/>
      <c r="AA385" s="160"/>
      <c r="AB385" s="1115"/>
      <c r="AC385" s="160"/>
      <c r="AD385" s="1115"/>
      <c r="AE385" s="160"/>
      <c r="AF385" s="1115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</row>
    <row r="386" spans="2:61">
      <c r="B386" s="160"/>
      <c r="C386" s="178"/>
      <c r="D386" s="160"/>
      <c r="E386" s="150"/>
      <c r="F386" s="146"/>
      <c r="G386" s="262"/>
      <c r="H386" s="150"/>
      <c r="I386" s="146"/>
      <c r="J386" s="222"/>
      <c r="K386" s="150"/>
      <c r="L386" s="146"/>
      <c r="M386" s="262"/>
      <c r="N386" s="160"/>
      <c r="AA386" s="160"/>
      <c r="AB386" s="1115"/>
      <c r="AC386" s="160"/>
      <c r="AD386" s="1115"/>
      <c r="AE386" s="160"/>
      <c r="AF386" s="1115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</row>
    <row r="387" spans="2:61">
      <c r="B387" s="160"/>
      <c r="C387" s="178"/>
      <c r="D387" s="160"/>
      <c r="E387" s="150"/>
      <c r="F387" s="159"/>
      <c r="G387" s="222"/>
      <c r="H387" s="160"/>
      <c r="I387" s="160"/>
      <c r="J387" s="160"/>
      <c r="K387" s="150"/>
      <c r="L387" s="146"/>
      <c r="M387" s="262"/>
      <c r="N387" s="160"/>
      <c r="AA387" s="160"/>
      <c r="AB387" s="1115"/>
      <c r="AC387" s="160"/>
      <c r="AD387" s="1115"/>
      <c r="AE387" s="160"/>
      <c r="AF387" s="1115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</row>
    <row r="388" spans="2:61">
      <c r="B388" s="160"/>
      <c r="C388" s="178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AA388" s="160"/>
      <c r="AB388" s="1115"/>
      <c r="AC388" s="160"/>
      <c r="AD388" s="1115"/>
      <c r="AE388" s="160"/>
      <c r="AF388" s="1115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  <c r="BI388" s="160"/>
    </row>
    <row r="389" spans="2:61">
      <c r="B389" s="160"/>
      <c r="C389" s="178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AA389" s="160"/>
      <c r="AB389" s="1115"/>
      <c r="AC389" s="160"/>
      <c r="AD389" s="1115"/>
      <c r="AE389" s="160"/>
      <c r="AF389" s="1115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  <c r="BI389" s="160"/>
    </row>
    <row r="390" spans="2:61">
      <c r="B390" s="160"/>
      <c r="C390" s="178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AA390" s="160"/>
      <c r="AB390" s="1115"/>
      <c r="AC390" s="160"/>
      <c r="AD390" s="1115"/>
      <c r="AE390" s="160"/>
      <c r="AF390" s="1115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</row>
    <row r="391" spans="2:61">
      <c r="B391" s="160"/>
      <c r="C391" s="178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AA391" s="160"/>
      <c r="AB391" s="1115"/>
      <c r="AC391" s="160"/>
      <c r="AD391" s="1115"/>
      <c r="AE391" s="160"/>
      <c r="AF391" s="1115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</row>
    <row r="392" spans="2:61">
      <c r="B392" s="307"/>
      <c r="C392" s="307"/>
      <c r="D392" s="230"/>
      <c r="E392" s="160"/>
      <c r="F392" s="230"/>
      <c r="G392" s="230"/>
      <c r="H392" s="230"/>
      <c r="I392" s="230"/>
      <c r="J392" s="230"/>
      <c r="K392" s="230"/>
      <c r="L392" s="230"/>
      <c r="M392" s="160"/>
      <c r="N392" s="160"/>
      <c r="AA392" s="160"/>
      <c r="AB392" s="1115"/>
      <c r="AC392" s="160"/>
      <c r="AD392" s="1115"/>
      <c r="AE392" s="160"/>
      <c r="AF392" s="1115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</row>
    <row r="393" spans="2:61">
      <c r="B393" s="160"/>
      <c r="C393" s="638"/>
      <c r="D393" s="160"/>
      <c r="E393" s="160"/>
      <c r="F393" s="160"/>
      <c r="G393" s="307"/>
      <c r="H393" s="307"/>
      <c r="I393" s="307"/>
      <c r="J393" s="160"/>
      <c r="K393" s="256"/>
      <c r="L393" s="307"/>
      <c r="M393" s="160"/>
      <c r="N393" s="160"/>
      <c r="AA393" s="160"/>
      <c r="AB393" s="1115"/>
      <c r="AC393" s="160"/>
      <c r="AD393" s="1115"/>
      <c r="AE393" s="160"/>
      <c r="AF393" s="1115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  <c r="BI393" s="160"/>
    </row>
    <row r="394" spans="2:61">
      <c r="B394" s="256"/>
      <c r="C394" s="160"/>
      <c r="D394" s="160"/>
      <c r="E394" s="160"/>
      <c r="F394" s="639"/>
      <c r="G394" s="639"/>
      <c r="H394" s="150"/>
      <c r="I394" s="160"/>
      <c r="J394" s="160"/>
      <c r="K394" s="160"/>
      <c r="L394" s="160"/>
      <c r="M394" s="160"/>
      <c r="N394" s="160"/>
      <c r="AA394" s="160"/>
      <c r="AB394" s="1115"/>
      <c r="AC394" s="160"/>
      <c r="AD394" s="1115"/>
      <c r="AE394" s="160"/>
      <c r="AF394" s="1115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  <c r="BI394" s="160"/>
    </row>
    <row r="395" spans="2:61">
      <c r="B395" s="160"/>
      <c r="C395" s="178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AA395" s="160"/>
      <c r="AB395" s="1115"/>
      <c r="AC395" s="160"/>
      <c r="AD395" s="1115"/>
      <c r="AE395" s="160"/>
      <c r="AF395" s="1115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  <c r="BI395" s="160"/>
    </row>
    <row r="396" spans="2:61">
      <c r="B396" s="307"/>
      <c r="C396" s="307"/>
      <c r="D396" s="640"/>
      <c r="E396" s="160"/>
      <c r="F396" s="641"/>
      <c r="G396" s="160"/>
      <c r="H396" s="642"/>
      <c r="I396" s="160"/>
      <c r="J396" s="160"/>
      <c r="K396" s="160"/>
      <c r="L396" s="160"/>
      <c r="M396" s="160"/>
      <c r="N396" s="160"/>
      <c r="AA396" s="160"/>
      <c r="AB396" s="1115"/>
      <c r="AC396" s="160"/>
      <c r="AD396" s="1115"/>
      <c r="AE396" s="160"/>
      <c r="AF396" s="1115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  <c r="BI396" s="160"/>
    </row>
    <row r="397" spans="2:61" ht="15.6">
      <c r="B397" s="282"/>
      <c r="C397" s="178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AA397" s="160"/>
      <c r="AB397" s="1115"/>
      <c r="AC397" s="160"/>
      <c r="AD397" s="1115"/>
      <c r="AE397" s="160"/>
      <c r="AF397" s="1115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  <c r="BI397" s="160"/>
    </row>
    <row r="398" spans="2:61">
      <c r="B398" s="180"/>
      <c r="C398" s="150"/>
      <c r="D398" s="146"/>
      <c r="E398" s="236"/>
      <c r="F398" s="160"/>
      <c r="G398" s="160"/>
      <c r="H398" s="160"/>
      <c r="I398" s="160"/>
      <c r="J398" s="160"/>
      <c r="K398" s="160"/>
      <c r="L398" s="160"/>
      <c r="M398" s="160"/>
      <c r="N398" s="160"/>
      <c r="AA398" s="160"/>
      <c r="AB398" s="1115"/>
      <c r="AC398" s="160"/>
      <c r="AD398" s="1115"/>
      <c r="AE398" s="160"/>
      <c r="AF398" s="1115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  <c r="BI398" s="160"/>
    </row>
    <row r="399" spans="2:61">
      <c r="B399" s="180"/>
      <c r="C399" s="209"/>
      <c r="D399" s="146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AA399" s="160"/>
      <c r="AB399" s="1115"/>
      <c r="AC399" s="160"/>
      <c r="AD399" s="1115"/>
      <c r="AE399" s="160"/>
      <c r="AF399" s="1115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</row>
    <row r="400" spans="2:61" ht="15.6">
      <c r="B400" s="187"/>
      <c r="C400" s="160"/>
      <c r="D400" s="160"/>
      <c r="E400" s="160"/>
      <c r="F400" s="653"/>
      <c r="G400" s="160"/>
      <c r="H400" s="160"/>
      <c r="I400" s="160"/>
      <c r="J400" s="160"/>
      <c r="K400" s="268"/>
      <c r="L400" s="160"/>
      <c r="M400" s="160"/>
      <c r="N400" s="160"/>
      <c r="AA400" s="160"/>
      <c r="AB400" s="1115"/>
      <c r="AC400" s="160"/>
      <c r="AD400" s="1115"/>
      <c r="AE400" s="160"/>
      <c r="AF400" s="1115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</row>
    <row r="401" spans="2:61">
      <c r="B401" s="196"/>
      <c r="C401" s="150"/>
      <c r="D401" s="174"/>
      <c r="E401" s="614"/>
      <c r="F401" s="287"/>
      <c r="G401" s="283"/>
      <c r="H401" s="614"/>
      <c r="I401" s="287"/>
      <c r="J401" s="283"/>
      <c r="K401" s="286"/>
      <c r="L401" s="287"/>
      <c r="M401" s="283"/>
      <c r="N401" s="160"/>
      <c r="AA401" s="160"/>
      <c r="AB401" s="1115"/>
      <c r="AC401" s="160"/>
      <c r="AD401" s="1115"/>
      <c r="AE401" s="160"/>
      <c r="AF401" s="1115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</row>
    <row r="402" spans="2:61">
      <c r="B402" s="191"/>
      <c r="C402" s="150"/>
      <c r="D402" s="146"/>
      <c r="E402" s="150"/>
      <c r="F402" s="146"/>
      <c r="G402" s="262"/>
      <c r="H402" s="170"/>
      <c r="I402" s="160"/>
      <c r="J402" s="160"/>
      <c r="K402" s="157"/>
      <c r="L402" s="372"/>
      <c r="M402" s="636"/>
      <c r="N402" s="160"/>
      <c r="AA402" s="160"/>
      <c r="AB402" s="1115"/>
      <c r="AC402" s="160"/>
      <c r="AD402" s="1115"/>
      <c r="AE402" s="160"/>
      <c r="AF402" s="1115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</row>
    <row r="403" spans="2:61">
      <c r="B403" s="180"/>
      <c r="C403" s="150"/>
      <c r="D403" s="146"/>
      <c r="E403" s="150"/>
      <c r="F403" s="146"/>
      <c r="G403" s="262"/>
      <c r="H403" s="645"/>
      <c r="I403" s="174"/>
      <c r="J403" s="255"/>
      <c r="K403" s="150"/>
      <c r="L403" s="159"/>
      <c r="M403" s="222"/>
      <c r="N403" s="160"/>
      <c r="AA403" s="160"/>
      <c r="AB403" s="1115"/>
      <c r="AC403" s="160"/>
      <c r="AD403" s="1115"/>
      <c r="AE403" s="160"/>
      <c r="AF403" s="1115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</row>
    <row r="404" spans="2:61">
      <c r="B404" s="459"/>
      <c r="C404" s="150"/>
      <c r="D404" s="146"/>
      <c r="E404" s="150"/>
      <c r="F404" s="146"/>
      <c r="G404" s="262"/>
      <c r="H404" s="150"/>
      <c r="I404" s="146"/>
      <c r="J404" s="262"/>
      <c r="K404" s="150"/>
      <c r="L404" s="159"/>
      <c r="M404" s="222"/>
      <c r="N404" s="160"/>
      <c r="AA404" s="160"/>
      <c r="AB404" s="1115"/>
      <c r="AC404" s="160"/>
      <c r="AD404" s="1115"/>
      <c r="AE404" s="160"/>
      <c r="AF404" s="1115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</row>
    <row r="405" spans="2:61">
      <c r="B405" s="181"/>
      <c r="C405" s="150"/>
      <c r="D405" s="146"/>
      <c r="E405" s="150"/>
      <c r="F405" s="146"/>
      <c r="G405" s="262"/>
      <c r="H405" s="170"/>
      <c r="I405" s="174"/>
      <c r="J405" s="255"/>
      <c r="K405" s="157"/>
      <c r="L405" s="146"/>
      <c r="M405" s="262"/>
      <c r="N405" s="160"/>
      <c r="AA405" s="160"/>
      <c r="AB405" s="1115"/>
      <c r="AC405" s="160"/>
      <c r="AD405" s="1115"/>
      <c r="AE405" s="160"/>
      <c r="AF405" s="1115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</row>
    <row r="406" spans="2:61">
      <c r="B406" s="181"/>
      <c r="C406" s="150"/>
      <c r="D406" s="146"/>
      <c r="E406" s="164"/>
      <c r="F406" s="166"/>
      <c r="G406" s="263"/>
      <c r="H406" s="170"/>
      <c r="I406" s="174"/>
      <c r="J406" s="255"/>
      <c r="K406" s="157"/>
      <c r="L406" s="159"/>
      <c r="M406" s="222"/>
      <c r="N406" s="160"/>
      <c r="AA406" s="160"/>
      <c r="AB406" s="1115"/>
      <c r="AC406" s="160"/>
      <c r="AD406" s="1115"/>
      <c r="AE406" s="160"/>
      <c r="AF406" s="1115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</row>
    <row r="407" spans="2:61">
      <c r="B407" s="181"/>
      <c r="C407" s="150"/>
      <c r="D407" s="146"/>
      <c r="E407" s="164"/>
      <c r="F407" s="165"/>
      <c r="G407" s="284"/>
      <c r="H407" s="170"/>
      <c r="I407" s="174"/>
      <c r="J407" s="255"/>
      <c r="K407" s="157"/>
      <c r="L407" s="159"/>
      <c r="M407" s="222"/>
      <c r="N407" s="160"/>
      <c r="AA407" s="160"/>
      <c r="AB407" s="1115"/>
      <c r="AC407" s="160"/>
      <c r="AD407" s="1115"/>
      <c r="AE407" s="160"/>
      <c r="AF407" s="1115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</row>
    <row r="408" spans="2:61">
      <c r="B408" s="160"/>
      <c r="C408" s="178"/>
      <c r="D408" s="160"/>
      <c r="E408" s="150"/>
      <c r="F408" s="171"/>
      <c r="G408" s="252"/>
      <c r="H408" s="160"/>
      <c r="I408" s="160"/>
      <c r="J408" s="160"/>
      <c r="K408" s="160"/>
      <c r="L408" s="160"/>
      <c r="M408" s="160"/>
      <c r="N408" s="160"/>
      <c r="AA408" s="160"/>
      <c r="AB408" s="1115"/>
      <c r="AC408" s="160"/>
      <c r="AD408" s="1115"/>
      <c r="AE408" s="160"/>
      <c r="AF408" s="1115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  <c r="BI408" s="160"/>
    </row>
    <row r="409" spans="2:61">
      <c r="B409" s="160"/>
      <c r="C409" s="178"/>
      <c r="D409" s="160"/>
      <c r="E409" s="150"/>
      <c r="F409" s="146"/>
      <c r="G409" s="222"/>
      <c r="H409" s="210"/>
      <c r="I409" s="160"/>
      <c r="J409" s="160"/>
      <c r="K409" s="160"/>
      <c r="L409" s="160"/>
      <c r="M409" s="160"/>
      <c r="N409" s="160"/>
      <c r="AA409" s="160"/>
      <c r="AB409" s="1115"/>
      <c r="AC409" s="160"/>
      <c r="AD409" s="1115"/>
      <c r="AE409" s="160"/>
      <c r="AF409" s="1115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0"/>
      <c r="BB409" s="160"/>
      <c r="BC409" s="160"/>
      <c r="BD409" s="160"/>
      <c r="BE409" s="160"/>
      <c r="BF409" s="160"/>
      <c r="BG409" s="160"/>
      <c r="BH409" s="160"/>
      <c r="BI409" s="160"/>
    </row>
    <row r="410" spans="2:61">
      <c r="B410" s="160"/>
      <c r="C410" s="178"/>
      <c r="D410" s="160"/>
      <c r="E410" s="210"/>
      <c r="F410" s="160"/>
      <c r="G410" s="160"/>
      <c r="H410" s="614"/>
      <c r="I410" s="287"/>
      <c r="J410" s="283"/>
      <c r="K410" s="160"/>
      <c r="L410" s="160"/>
      <c r="M410" s="160"/>
      <c r="N410" s="160"/>
      <c r="AA410" s="160"/>
      <c r="AB410" s="1115"/>
      <c r="AC410" s="160"/>
      <c r="AD410" s="1115"/>
      <c r="AE410" s="160"/>
      <c r="AF410" s="1115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  <c r="AT410" s="160"/>
      <c r="AU410" s="160"/>
      <c r="AV410" s="160"/>
      <c r="AW410" s="160"/>
      <c r="AX410" s="160"/>
      <c r="AY410" s="160"/>
      <c r="AZ410" s="160"/>
      <c r="BA410" s="160"/>
      <c r="BB410" s="160"/>
      <c r="BC410" s="160"/>
      <c r="BD410" s="160"/>
      <c r="BE410" s="160"/>
      <c r="BF410" s="160"/>
      <c r="BG410" s="160"/>
      <c r="BH410" s="160"/>
      <c r="BI410" s="160"/>
    </row>
    <row r="411" spans="2:61">
      <c r="B411" s="160"/>
      <c r="C411" s="178"/>
      <c r="D411" s="160"/>
      <c r="E411" s="614"/>
      <c r="F411" s="287"/>
      <c r="G411" s="283"/>
      <c r="H411" s="150"/>
      <c r="I411" s="159"/>
      <c r="J411" s="249"/>
      <c r="K411" s="160"/>
      <c r="L411" s="160"/>
      <c r="M411" s="160"/>
      <c r="N411" s="160"/>
      <c r="AA411" s="160"/>
      <c r="AB411" s="1115"/>
      <c r="AC411" s="160"/>
      <c r="AD411" s="1115"/>
      <c r="AE411" s="160"/>
      <c r="AF411" s="1115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0"/>
      <c r="AU411" s="160"/>
      <c r="AV411" s="160"/>
      <c r="AW411" s="160"/>
      <c r="AX411" s="160"/>
      <c r="AY411" s="160"/>
      <c r="AZ411" s="160"/>
      <c r="BA411" s="160"/>
      <c r="BB411" s="160"/>
      <c r="BC411" s="160"/>
      <c r="BD411" s="160"/>
      <c r="BE411" s="160"/>
      <c r="BF411" s="160"/>
      <c r="BG411" s="160"/>
      <c r="BH411" s="160"/>
      <c r="BI411" s="160"/>
    </row>
    <row r="412" spans="2:61">
      <c r="B412" s="160"/>
      <c r="C412" s="178"/>
      <c r="D412" s="160"/>
      <c r="E412" s="150"/>
      <c r="F412" s="159"/>
      <c r="G412" s="249"/>
      <c r="H412" s="160"/>
      <c r="I412" s="160"/>
      <c r="J412" s="160"/>
      <c r="K412" s="160"/>
      <c r="L412" s="160"/>
      <c r="M412" s="160"/>
      <c r="N412" s="160"/>
      <c r="AA412" s="160"/>
      <c r="AB412" s="1115"/>
      <c r="AC412" s="160"/>
      <c r="AD412" s="1115"/>
      <c r="AE412" s="160"/>
      <c r="AF412" s="1115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160"/>
      <c r="BC412" s="160"/>
      <c r="BD412" s="160"/>
      <c r="BE412" s="160"/>
      <c r="BF412" s="160"/>
      <c r="BG412" s="160"/>
      <c r="BH412" s="160"/>
      <c r="BI412" s="160"/>
    </row>
    <row r="413" spans="2:61">
      <c r="B413" s="160"/>
      <c r="C413" s="178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4"/>
      <c r="AA413" s="160"/>
      <c r="AB413" s="1115"/>
      <c r="AC413" s="160"/>
      <c r="AD413" s="1115"/>
      <c r="AE413" s="160"/>
      <c r="AF413" s="1115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</row>
    <row r="414" spans="2:61">
      <c r="B414" s="160"/>
      <c r="C414" s="178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4"/>
      <c r="AA414" s="160"/>
      <c r="AB414" s="1115"/>
      <c r="AC414" s="160"/>
      <c r="AD414" s="1115"/>
      <c r="AE414" s="160"/>
      <c r="AF414" s="1115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  <c r="BI414" s="160"/>
    </row>
    <row r="415" spans="2:61">
      <c r="B415" s="160"/>
      <c r="C415" s="178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4"/>
      <c r="AA415" s="160"/>
      <c r="AB415" s="1115"/>
      <c r="AC415" s="160"/>
      <c r="AD415" s="1115"/>
      <c r="AE415" s="160"/>
      <c r="AF415" s="1115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0"/>
      <c r="BB415" s="160"/>
      <c r="BC415" s="160"/>
      <c r="BD415" s="160"/>
      <c r="BE415" s="160"/>
      <c r="BF415" s="160"/>
      <c r="BG415" s="160"/>
      <c r="BH415" s="160"/>
      <c r="BI415" s="160"/>
    </row>
    <row r="416" spans="2:61">
      <c r="B416" s="290"/>
      <c r="C416" s="178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4"/>
      <c r="AA416" s="160"/>
      <c r="AB416" s="1115"/>
      <c r="AC416" s="160"/>
      <c r="AD416" s="1115"/>
      <c r="AE416" s="160"/>
      <c r="AF416" s="1115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  <c r="BI416" s="160"/>
    </row>
    <row r="417" spans="2:61">
      <c r="B417" s="180"/>
      <c r="C417" s="150"/>
      <c r="D417" s="146"/>
      <c r="E417" s="236"/>
      <c r="F417" s="160"/>
      <c r="G417" s="160"/>
      <c r="H417" s="160"/>
      <c r="I417" s="160"/>
      <c r="J417" s="160"/>
      <c r="K417" s="160"/>
      <c r="L417" s="160"/>
      <c r="M417" s="160"/>
      <c r="N417" s="276"/>
      <c r="AA417" s="160"/>
      <c r="AB417" s="1115"/>
      <c r="AC417" s="160"/>
      <c r="AD417" s="1115"/>
      <c r="AE417" s="160"/>
      <c r="AF417" s="1115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0"/>
      <c r="BB417" s="160"/>
      <c r="BC417" s="160"/>
      <c r="BD417" s="160"/>
      <c r="BE417" s="160"/>
      <c r="BF417" s="160"/>
      <c r="BG417" s="160"/>
      <c r="BH417" s="160"/>
      <c r="BI417" s="160"/>
    </row>
    <row r="418" spans="2:61">
      <c r="B418" s="180"/>
      <c r="C418" s="209"/>
      <c r="D418" s="146"/>
      <c r="E418" s="160"/>
      <c r="F418" s="160"/>
      <c r="G418" s="160"/>
      <c r="H418" s="160"/>
      <c r="I418" s="160"/>
      <c r="J418" s="160"/>
      <c r="K418" s="160"/>
      <c r="L418" s="160"/>
      <c r="M418" s="160"/>
      <c r="N418" s="150"/>
      <c r="AA418" s="160"/>
      <c r="AB418" s="1115"/>
      <c r="AC418" s="160"/>
      <c r="AD418" s="1115"/>
      <c r="AE418" s="160"/>
      <c r="AF418" s="1115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0"/>
      <c r="AU418" s="160"/>
      <c r="AV418" s="160"/>
      <c r="AW418" s="160"/>
      <c r="AX418" s="160"/>
      <c r="AY418" s="160"/>
      <c r="AZ418" s="160"/>
      <c r="BA418" s="160"/>
      <c r="BB418" s="160"/>
      <c r="BC418" s="160"/>
      <c r="BD418" s="160"/>
      <c r="BE418" s="160"/>
      <c r="BF418" s="160"/>
      <c r="BG418" s="160"/>
      <c r="BH418" s="160"/>
      <c r="BI418" s="160"/>
    </row>
    <row r="419" spans="2:61" ht="15.6">
      <c r="B419" s="187"/>
      <c r="C419" s="160"/>
      <c r="D419" s="178"/>
      <c r="E419" s="366"/>
      <c r="F419" s="160"/>
      <c r="G419" s="654"/>
      <c r="H419" s="254"/>
      <c r="I419" s="160"/>
      <c r="J419" s="160"/>
      <c r="K419" s="292"/>
      <c r="L419" s="160"/>
      <c r="M419" s="160"/>
      <c r="N419" s="150"/>
      <c r="AA419" s="160"/>
      <c r="AB419" s="1115"/>
      <c r="AC419" s="160"/>
      <c r="AD419" s="1115"/>
      <c r="AE419" s="160"/>
      <c r="AF419" s="1115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  <c r="AT419" s="160"/>
      <c r="AU419" s="160"/>
      <c r="AV419" s="160"/>
      <c r="AW419" s="160"/>
      <c r="AX419" s="160"/>
      <c r="AY419" s="160"/>
      <c r="AZ419" s="160"/>
      <c r="BA419" s="160"/>
      <c r="BB419" s="160"/>
      <c r="BC419" s="160"/>
      <c r="BD419" s="160"/>
      <c r="BE419" s="160"/>
      <c r="BF419" s="160"/>
      <c r="BG419" s="160"/>
      <c r="BH419" s="160"/>
      <c r="BI419" s="160"/>
    </row>
    <row r="420" spans="2:61">
      <c r="B420" s="196"/>
      <c r="C420" s="150"/>
      <c r="D420" s="174"/>
      <c r="E420" s="286"/>
      <c r="F420" s="287"/>
      <c r="G420" s="283"/>
      <c r="H420" s="286"/>
      <c r="I420" s="287"/>
      <c r="J420" s="283"/>
      <c r="K420" s="614"/>
      <c r="L420" s="287"/>
      <c r="M420" s="283"/>
      <c r="N420" s="160"/>
      <c r="AA420" s="160"/>
      <c r="AB420" s="1115"/>
      <c r="AC420" s="160"/>
      <c r="AD420" s="1115"/>
      <c r="AE420" s="160"/>
      <c r="AF420" s="1115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0"/>
      <c r="BC420" s="160"/>
      <c r="BD420" s="160"/>
      <c r="BE420" s="160"/>
      <c r="BF420" s="160"/>
      <c r="BG420" s="160"/>
      <c r="BH420" s="160"/>
      <c r="BI420" s="160"/>
    </row>
    <row r="421" spans="2:61">
      <c r="B421" s="180"/>
      <c r="C421" s="150"/>
      <c r="D421" s="146"/>
      <c r="E421" s="150"/>
      <c r="F421" s="146"/>
      <c r="G421" s="249"/>
      <c r="H421" s="150"/>
      <c r="I421" s="146"/>
      <c r="J421" s="249"/>
      <c r="K421" s="150"/>
      <c r="L421" s="146"/>
      <c r="M421" s="262"/>
      <c r="N421" s="160"/>
      <c r="AA421" s="160"/>
      <c r="AB421" s="1115"/>
      <c r="AC421" s="160"/>
      <c r="AD421" s="1115"/>
      <c r="AE421" s="160"/>
      <c r="AF421" s="1115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0"/>
      <c r="BB421" s="160"/>
      <c r="BC421" s="160"/>
      <c r="BD421" s="160"/>
      <c r="BE421" s="160"/>
      <c r="BF421" s="160"/>
      <c r="BG421" s="160"/>
      <c r="BH421" s="160"/>
      <c r="BI421" s="160"/>
    </row>
    <row r="422" spans="2:61">
      <c r="B422" s="146"/>
      <c r="C422" s="150"/>
      <c r="D422" s="146"/>
      <c r="E422" s="150"/>
      <c r="F422" s="146"/>
      <c r="G422" s="249"/>
      <c r="H422" s="150"/>
      <c r="I422" s="146"/>
      <c r="J422" s="249"/>
      <c r="K422" s="150"/>
      <c r="L422" s="146"/>
      <c r="M422" s="262"/>
      <c r="N422" s="160"/>
      <c r="AA422" s="160"/>
      <c r="AB422" s="1115"/>
      <c r="AC422" s="160"/>
      <c r="AD422" s="1115"/>
      <c r="AE422" s="160"/>
      <c r="AF422" s="1115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0"/>
      <c r="BB422" s="160"/>
      <c r="BC422" s="160"/>
      <c r="BD422" s="160"/>
      <c r="BE422" s="160"/>
      <c r="BF422" s="160"/>
      <c r="BG422" s="160"/>
      <c r="BH422" s="160"/>
      <c r="BI422" s="160"/>
    </row>
    <row r="423" spans="2:61">
      <c r="B423" s="180"/>
      <c r="C423" s="150"/>
      <c r="D423" s="146"/>
      <c r="E423" s="150"/>
      <c r="F423" s="146"/>
      <c r="G423" s="249"/>
      <c r="H423" s="150"/>
      <c r="I423" s="146"/>
      <c r="J423" s="249"/>
      <c r="K423" s="150"/>
      <c r="L423" s="146"/>
      <c r="M423" s="262"/>
      <c r="N423" s="160"/>
      <c r="AA423" s="160"/>
      <c r="AB423" s="1115"/>
      <c r="AC423" s="160"/>
      <c r="AD423" s="1115"/>
      <c r="AE423" s="160"/>
      <c r="AF423" s="1115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0"/>
      <c r="BB423" s="160"/>
      <c r="BC423" s="160"/>
      <c r="BD423" s="160"/>
      <c r="BE423" s="160"/>
      <c r="BF423" s="160"/>
      <c r="BG423" s="160"/>
      <c r="BH423" s="160"/>
      <c r="BI423" s="160"/>
    </row>
    <row r="424" spans="2:61">
      <c r="B424" s="180"/>
      <c r="C424" s="150"/>
      <c r="D424" s="146"/>
      <c r="E424" s="150"/>
      <c r="F424" s="146"/>
      <c r="G424" s="249"/>
      <c r="H424" s="150"/>
      <c r="I424" s="146"/>
      <c r="J424" s="249"/>
      <c r="K424" s="150"/>
      <c r="L424" s="146"/>
      <c r="M424" s="262"/>
      <c r="N424" s="160"/>
      <c r="AA424" s="160"/>
      <c r="AB424" s="1115"/>
      <c r="AC424" s="160"/>
      <c r="AD424" s="1115"/>
      <c r="AE424" s="160"/>
      <c r="AF424" s="1115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0"/>
      <c r="AU424" s="160"/>
      <c r="AV424" s="160"/>
      <c r="AW424" s="160"/>
      <c r="AX424" s="160"/>
      <c r="AY424" s="160"/>
      <c r="AZ424" s="160"/>
      <c r="BA424" s="160"/>
      <c r="BB424" s="160"/>
      <c r="BC424" s="160"/>
      <c r="BD424" s="160"/>
      <c r="BE424" s="160"/>
      <c r="BF424" s="160"/>
      <c r="BG424" s="160"/>
      <c r="BH424" s="160"/>
      <c r="BI424" s="160"/>
    </row>
    <row r="425" spans="2:61">
      <c r="B425" s="180"/>
      <c r="C425" s="150"/>
      <c r="D425" s="146"/>
      <c r="E425" s="157"/>
      <c r="F425" s="159"/>
      <c r="G425" s="222"/>
      <c r="H425" s="150"/>
      <c r="I425" s="655"/>
      <c r="J425" s="656"/>
      <c r="K425" s="150"/>
      <c r="L425" s="146"/>
      <c r="M425" s="262"/>
      <c r="N425" s="160"/>
      <c r="AA425" s="160"/>
      <c r="AB425" s="1115"/>
      <c r="AC425" s="160"/>
      <c r="AD425" s="1115"/>
      <c r="AE425" s="160"/>
      <c r="AF425" s="1115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  <c r="BI425" s="160"/>
    </row>
    <row r="426" spans="2:61">
      <c r="B426" s="184"/>
      <c r="C426" s="150"/>
      <c r="D426" s="146"/>
      <c r="E426" s="150"/>
      <c r="F426" s="146"/>
      <c r="G426" s="262"/>
      <c r="H426" s="150"/>
      <c r="I426" s="146"/>
      <c r="J426" s="262"/>
      <c r="K426" s="150"/>
      <c r="L426" s="657"/>
      <c r="M426" s="255"/>
      <c r="N426" s="160"/>
      <c r="AA426" s="160"/>
      <c r="AB426" s="1115"/>
      <c r="AC426" s="160"/>
      <c r="AD426" s="1115"/>
      <c r="AE426" s="160"/>
      <c r="AF426" s="1115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0"/>
      <c r="AU426" s="160"/>
      <c r="AV426" s="160"/>
      <c r="AW426" s="160"/>
      <c r="AX426" s="160"/>
      <c r="AY426" s="160"/>
      <c r="AZ426" s="160"/>
      <c r="BA426" s="160"/>
      <c r="BB426" s="160"/>
      <c r="BC426" s="160"/>
      <c r="BD426" s="160"/>
      <c r="BE426" s="160"/>
      <c r="BF426" s="160"/>
      <c r="BG426" s="160"/>
      <c r="BH426" s="160"/>
      <c r="BI426" s="160"/>
    </row>
    <row r="427" spans="2:61">
      <c r="B427" s="160"/>
      <c r="C427" s="178"/>
      <c r="D427" s="160"/>
      <c r="E427" s="150"/>
      <c r="F427" s="180"/>
      <c r="G427" s="262"/>
      <c r="H427" s="150"/>
      <c r="I427" s="146"/>
      <c r="J427" s="249"/>
      <c r="K427" s="164"/>
      <c r="L427" s="166"/>
      <c r="M427" s="263"/>
      <c r="N427" s="160"/>
      <c r="AA427" s="160"/>
      <c r="AB427" s="1115"/>
      <c r="AC427" s="160"/>
      <c r="AD427" s="1115"/>
      <c r="AE427" s="160"/>
      <c r="AF427" s="1115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0"/>
      <c r="BC427" s="160"/>
      <c r="BD427" s="160"/>
      <c r="BE427" s="160"/>
      <c r="BF427" s="160"/>
      <c r="BG427" s="160"/>
      <c r="BH427" s="160"/>
      <c r="BI427" s="160"/>
    </row>
    <row r="428" spans="2:61">
      <c r="B428" s="160"/>
      <c r="C428" s="178"/>
      <c r="D428" s="160"/>
      <c r="E428" s="150"/>
      <c r="F428" s="146"/>
      <c r="G428" s="262"/>
      <c r="H428" s="150"/>
      <c r="I428" s="146"/>
      <c r="J428" s="249"/>
      <c r="K428" s="164"/>
      <c r="L428" s="165"/>
      <c r="M428" s="284"/>
      <c r="N428" s="160"/>
      <c r="AA428" s="160"/>
      <c r="AB428" s="1115"/>
      <c r="AC428" s="160"/>
      <c r="AD428" s="1115"/>
      <c r="AE428" s="160"/>
      <c r="AF428" s="1115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0"/>
      <c r="BB428" s="160"/>
      <c r="BC428" s="160"/>
      <c r="BD428" s="160"/>
      <c r="BE428" s="160"/>
      <c r="BF428" s="160"/>
      <c r="BG428" s="160"/>
      <c r="BH428" s="160"/>
      <c r="BI428" s="160"/>
    </row>
    <row r="429" spans="2:61">
      <c r="B429" s="160"/>
      <c r="C429" s="178"/>
      <c r="D429" s="160"/>
      <c r="E429" s="150"/>
      <c r="F429" s="146"/>
      <c r="G429" s="262"/>
      <c r="H429" s="157"/>
      <c r="I429" s="159"/>
      <c r="J429" s="222"/>
      <c r="K429" s="150"/>
      <c r="L429" s="171"/>
      <c r="M429" s="252"/>
      <c r="N429" s="160"/>
      <c r="AA429" s="160"/>
      <c r="AB429" s="1115"/>
      <c r="AC429" s="160"/>
      <c r="AD429" s="1115"/>
      <c r="AE429" s="160"/>
      <c r="AF429" s="1115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0"/>
      <c r="BB429" s="160"/>
      <c r="BC429" s="160"/>
      <c r="BD429" s="160"/>
      <c r="BE429" s="160"/>
      <c r="BF429" s="160"/>
      <c r="BG429" s="160"/>
      <c r="BH429" s="160"/>
      <c r="BI429" s="160"/>
    </row>
    <row r="430" spans="2:61">
      <c r="B430" s="160"/>
      <c r="C430" s="178"/>
      <c r="D430" s="160"/>
      <c r="E430" s="160"/>
      <c r="F430" s="160"/>
      <c r="G430" s="160"/>
      <c r="H430" s="196"/>
      <c r="I430" s="159"/>
      <c r="J430" s="222"/>
      <c r="K430" s="150"/>
      <c r="L430" s="146"/>
      <c r="M430" s="222"/>
      <c r="N430" s="160"/>
      <c r="AA430" s="160"/>
      <c r="AB430" s="1115"/>
      <c r="AC430" s="160"/>
      <c r="AD430" s="1115"/>
      <c r="AE430" s="160"/>
      <c r="AF430" s="1115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0"/>
      <c r="AU430" s="160"/>
      <c r="AV430" s="160"/>
      <c r="AW430" s="160"/>
      <c r="AX430" s="160"/>
      <c r="AY430" s="160"/>
      <c r="AZ430" s="160"/>
      <c r="BA430" s="160"/>
      <c r="BB430" s="160"/>
      <c r="BC430" s="160"/>
      <c r="BD430" s="160"/>
      <c r="BE430" s="160"/>
      <c r="BF430" s="160"/>
      <c r="BG430" s="160"/>
      <c r="BH430" s="160"/>
      <c r="BI430" s="160"/>
    </row>
    <row r="431" spans="2:61">
      <c r="B431" s="160"/>
      <c r="C431" s="178"/>
      <c r="D431" s="160"/>
      <c r="E431" s="160"/>
      <c r="F431" s="658"/>
      <c r="G431" s="160"/>
      <c r="H431" s="150"/>
      <c r="I431" s="146"/>
      <c r="J431" s="249"/>
      <c r="K431" s="160"/>
      <c r="L431" s="160"/>
      <c r="M431" s="160"/>
      <c r="N431" s="160"/>
      <c r="AA431" s="160"/>
      <c r="AB431" s="1115"/>
      <c r="AC431" s="160"/>
      <c r="AD431" s="1115"/>
      <c r="AE431" s="160"/>
      <c r="AF431" s="1115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0"/>
      <c r="AU431" s="160"/>
      <c r="AV431" s="160"/>
      <c r="AW431" s="160"/>
      <c r="AX431" s="160"/>
      <c r="AY431" s="160"/>
      <c r="AZ431" s="160"/>
      <c r="BA431" s="160"/>
      <c r="BB431" s="160"/>
      <c r="BC431" s="160"/>
      <c r="BD431" s="160"/>
      <c r="BE431" s="160"/>
      <c r="BF431" s="160"/>
      <c r="BG431" s="160"/>
      <c r="BH431" s="160"/>
      <c r="BI431" s="160"/>
    </row>
    <row r="432" spans="2:61">
      <c r="B432" s="160"/>
      <c r="C432" s="178"/>
      <c r="D432" s="160"/>
      <c r="E432" s="286"/>
      <c r="F432" s="287"/>
      <c r="G432" s="614"/>
      <c r="H432" s="659"/>
      <c r="I432" s="160"/>
      <c r="J432" s="160"/>
      <c r="K432" s="256"/>
      <c r="L432" s="157"/>
      <c r="M432" s="160"/>
      <c r="N432" s="160"/>
      <c r="AA432" s="160"/>
      <c r="AB432" s="1115"/>
      <c r="AC432" s="160"/>
      <c r="AD432" s="1115"/>
      <c r="AE432" s="160"/>
      <c r="AF432" s="1115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0"/>
      <c r="AU432" s="160"/>
      <c r="AV432" s="160"/>
      <c r="AW432" s="160"/>
      <c r="AX432" s="160"/>
      <c r="AY432" s="160"/>
      <c r="AZ432" s="160"/>
      <c r="BA432" s="160"/>
      <c r="BB432" s="160"/>
      <c r="BC432" s="160"/>
      <c r="BD432" s="160"/>
      <c r="BE432" s="160"/>
      <c r="BF432" s="160"/>
      <c r="BG432" s="160"/>
      <c r="BH432" s="160"/>
      <c r="BI432" s="160"/>
    </row>
    <row r="433" spans="2:61">
      <c r="B433" s="160"/>
      <c r="C433" s="178"/>
      <c r="D433" s="160"/>
      <c r="E433" s="157"/>
      <c r="F433" s="146"/>
      <c r="G433" s="249"/>
      <c r="H433" s="150"/>
      <c r="I433" s="146"/>
      <c r="J433" s="262"/>
      <c r="K433" s="286"/>
      <c r="L433" s="287"/>
      <c r="M433" s="614"/>
      <c r="N433" s="160"/>
      <c r="AA433" s="160"/>
      <c r="AB433" s="1115"/>
      <c r="AC433" s="160"/>
      <c r="AD433" s="1115"/>
      <c r="AE433" s="160"/>
      <c r="AF433" s="1115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0"/>
      <c r="AU433" s="160"/>
      <c r="AV433" s="160"/>
      <c r="AW433" s="160"/>
      <c r="AX433" s="160"/>
      <c r="AY433" s="160"/>
      <c r="AZ433" s="160"/>
      <c r="BA433" s="160"/>
      <c r="BB433" s="160"/>
      <c r="BC433" s="160"/>
      <c r="BD433" s="160"/>
      <c r="BE433" s="160"/>
      <c r="BF433" s="160"/>
      <c r="BG433" s="160"/>
      <c r="BH433" s="160"/>
      <c r="BI433" s="160"/>
    </row>
    <row r="434" spans="2:61">
      <c r="B434" s="160"/>
      <c r="C434" s="178"/>
      <c r="D434" s="160"/>
      <c r="E434" s="660"/>
      <c r="F434" s="180"/>
      <c r="G434" s="293"/>
      <c r="H434" s="150"/>
      <c r="I434" s="146"/>
      <c r="J434" s="262"/>
      <c r="K434" s="157"/>
      <c r="L434" s="159"/>
      <c r="M434" s="222"/>
      <c r="N434" s="160"/>
      <c r="AA434" s="160"/>
      <c r="AB434" s="1115"/>
      <c r="AC434" s="160"/>
      <c r="AD434" s="1115"/>
      <c r="AE434" s="160"/>
      <c r="AF434" s="1115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0"/>
      <c r="AU434" s="160"/>
      <c r="AV434" s="160"/>
      <c r="AW434" s="160"/>
      <c r="AX434" s="160"/>
      <c r="AY434" s="160"/>
      <c r="AZ434" s="160"/>
      <c r="BA434" s="160"/>
      <c r="BB434" s="160"/>
      <c r="BC434" s="160"/>
      <c r="BD434" s="160"/>
      <c r="BE434" s="160"/>
      <c r="BF434" s="160"/>
      <c r="BG434" s="160"/>
      <c r="BH434" s="160"/>
      <c r="BI434" s="160"/>
    </row>
    <row r="435" spans="2:61">
      <c r="B435" s="160"/>
      <c r="C435" s="178"/>
      <c r="D435" s="160"/>
      <c r="E435" s="157"/>
      <c r="F435" s="146"/>
      <c r="G435" s="249"/>
      <c r="H435" s="150"/>
      <c r="I435" s="146"/>
      <c r="J435" s="262"/>
      <c r="K435" s="160"/>
      <c r="L435" s="160"/>
      <c r="M435" s="160"/>
      <c r="N435" s="160"/>
      <c r="AA435" s="160"/>
      <c r="AB435" s="1115"/>
      <c r="AC435" s="160"/>
      <c r="AD435" s="1115"/>
      <c r="AE435" s="160"/>
      <c r="AF435" s="1115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  <c r="BI435" s="160"/>
    </row>
    <row r="436" spans="2:61">
      <c r="B436" s="160"/>
      <c r="C436" s="178"/>
      <c r="D436" s="160"/>
      <c r="E436" s="157"/>
      <c r="F436" s="146"/>
      <c r="G436" s="249"/>
      <c r="H436" s="150"/>
      <c r="I436" s="146"/>
      <c r="J436" s="262"/>
      <c r="K436" s="160"/>
      <c r="L436" s="160"/>
      <c r="M436" s="160"/>
      <c r="N436" s="160"/>
      <c r="AA436" s="160"/>
      <c r="AB436" s="1115"/>
      <c r="AC436" s="160"/>
      <c r="AD436" s="1115"/>
      <c r="AE436" s="160"/>
      <c r="AF436" s="1115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0"/>
      <c r="AU436" s="160"/>
      <c r="AV436" s="160"/>
      <c r="AW436" s="160"/>
      <c r="AX436" s="160"/>
      <c r="AY436" s="160"/>
      <c r="AZ436" s="160"/>
      <c r="BA436" s="160"/>
      <c r="BB436" s="160"/>
      <c r="BC436" s="160"/>
      <c r="BD436" s="160"/>
      <c r="BE436" s="160"/>
      <c r="BF436" s="160"/>
      <c r="BG436" s="160"/>
      <c r="BH436" s="160"/>
      <c r="BI436" s="160"/>
    </row>
    <row r="437" spans="2:61">
      <c r="B437" s="160"/>
      <c r="C437" s="178"/>
      <c r="D437" s="160"/>
      <c r="E437" s="157"/>
      <c r="F437" s="159"/>
      <c r="G437" s="222"/>
      <c r="H437" s="150"/>
      <c r="I437" s="629"/>
      <c r="J437" s="630"/>
      <c r="K437" s="160"/>
      <c r="L437" s="160"/>
      <c r="M437" s="160"/>
      <c r="N437" s="160"/>
      <c r="AA437" s="160"/>
      <c r="AB437" s="1115"/>
      <c r="AC437" s="160"/>
      <c r="AD437" s="1115"/>
      <c r="AE437" s="160"/>
      <c r="AF437" s="1115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0"/>
      <c r="AU437" s="160"/>
      <c r="AV437" s="160"/>
      <c r="AW437" s="160"/>
      <c r="AX437" s="160"/>
      <c r="AY437" s="160"/>
      <c r="AZ437" s="160"/>
      <c r="BA437" s="160"/>
      <c r="BB437" s="160"/>
      <c r="BC437" s="160"/>
      <c r="BD437" s="160"/>
      <c r="BE437" s="160"/>
      <c r="BF437" s="160"/>
      <c r="BG437" s="160"/>
      <c r="BH437" s="160"/>
      <c r="BI437" s="160"/>
    </row>
    <row r="438" spans="2:61">
      <c r="B438" s="160"/>
      <c r="C438" s="178"/>
      <c r="D438" s="160"/>
      <c r="E438" s="157"/>
      <c r="F438" s="180"/>
      <c r="G438" s="293"/>
      <c r="H438" s="157"/>
      <c r="I438" s="159"/>
      <c r="J438" s="222"/>
      <c r="K438" s="160"/>
      <c r="L438" s="160"/>
      <c r="M438" s="160"/>
      <c r="N438" s="160"/>
      <c r="AA438" s="160"/>
      <c r="AB438" s="1115"/>
      <c r="AC438" s="160"/>
      <c r="AD438" s="1115"/>
      <c r="AE438" s="160"/>
      <c r="AF438" s="1115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0"/>
      <c r="AU438" s="160"/>
      <c r="AV438" s="160"/>
      <c r="AW438" s="160"/>
      <c r="AX438" s="160"/>
      <c r="AY438" s="160"/>
      <c r="AZ438" s="160"/>
      <c r="BA438" s="160"/>
      <c r="BB438" s="160"/>
      <c r="BC438" s="160"/>
      <c r="BD438" s="160"/>
      <c r="BE438" s="160"/>
      <c r="BF438" s="160"/>
      <c r="BG438" s="160"/>
      <c r="BH438" s="160"/>
      <c r="BI438" s="160"/>
    </row>
    <row r="439" spans="2:61">
      <c r="B439" s="160"/>
      <c r="C439" s="178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AA439" s="160"/>
      <c r="AB439" s="1115"/>
      <c r="AC439" s="160"/>
      <c r="AD439" s="1115"/>
      <c r="AE439" s="160"/>
      <c r="AF439" s="1115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0"/>
      <c r="AU439" s="160"/>
      <c r="AV439" s="160"/>
      <c r="AW439" s="160"/>
      <c r="AX439" s="160"/>
      <c r="AY439" s="160"/>
      <c r="AZ439" s="160"/>
      <c r="BA439" s="160"/>
      <c r="BB439" s="160"/>
      <c r="BC439" s="160"/>
      <c r="BD439" s="160"/>
      <c r="BE439" s="160"/>
      <c r="BF439" s="160"/>
      <c r="BG439" s="160"/>
      <c r="BH439" s="160"/>
      <c r="BI439" s="160"/>
    </row>
    <row r="440" spans="2:61">
      <c r="B440" s="160"/>
      <c r="C440" s="178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AA440" s="160"/>
      <c r="AB440" s="1115"/>
      <c r="AC440" s="160"/>
      <c r="AD440" s="1115"/>
      <c r="AE440" s="160"/>
      <c r="AF440" s="1115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0"/>
      <c r="AU440" s="160"/>
      <c r="AV440" s="160"/>
      <c r="AW440" s="160"/>
      <c r="AX440" s="160"/>
      <c r="AY440" s="160"/>
      <c r="AZ440" s="160"/>
      <c r="BA440" s="160"/>
      <c r="BB440" s="160"/>
      <c r="BC440" s="160"/>
      <c r="BD440" s="160"/>
      <c r="BE440" s="160"/>
      <c r="BF440" s="160"/>
      <c r="BG440" s="160"/>
      <c r="BH440" s="160"/>
      <c r="BI440" s="160"/>
    </row>
    <row r="441" spans="2:61">
      <c r="B441" s="160"/>
      <c r="C441" s="178"/>
      <c r="D441" s="160"/>
      <c r="E441" s="150"/>
      <c r="F441" s="146"/>
      <c r="G441" s="262"/>
      <c r="H441" s="150"/>
      <c r="I441" s="294"/>
      <c r="J441" s="222"/>
      <c r="K441" s="150"/>
      <c r="L441" s="174"/>
      <c r="M441" s="255"/>
      <c r="N441" s="160"/>
      <c r="AA441" s="160"/>
      <c r="AB441" s="1115"/>
      <c r="AC441" s="160"/>
      <c r="AD441" s="1115"/>
      <c r="AE441" s="160"/>
      <c r="AF441" s="1115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0"/>
      <c r="AU441" s="160"/>
      <c r="AV441" s="160"/>
      <c r="AW441" s="160"/>
      <c r="AX441" s="160"/>
      <c r="AY441" s="160"/>
      <c r="AZ441" s="160"/>
      <c r="BA441" s="160"/>
      <c r="BB441" s="160"/>
      <c r="BC441" s="160"/>
      <c r="BD441" s="160"/>
      <c r="BE441" s="160"/>
      <c r="BF441" s="160"/>
      <c r="BG441" s="160"/>
      <c r="BH441" s="160"/>
      <c r="BI441" s="160"/>
    </row>
    <row r="442" spans="2:61">
      <c r="B442" s="160"/>
      <c r="C442" s="178"/>
      <c r="D442" s="160"/>
      <c r="E442" s="150"/>
      <c r="F442" s="146"/>
      <c r="G442" s="262"/>
      <c r="H442" s="182"/>
      <c r="I442" s="294"/>
      <c r="J442" s="222"/>
      <c r="K442" s="160"/>
      <c r="L442" s="160"/>
      <c r="M442" s="160"/>
      <c r="N442" s="160"/>
      <c r="AA442" s="160"/>
      <c r="AB442" s="1115"/>
      <c r="AC442" s="160"/>
      <c r="AD442" s="1115"/>
      <c r="AE442" s="160"/>
      <c r="AF442" s="1115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0"/>
      <c r="AU442" s="160"/>
      <c r="AV442" s="160"/>
      <c r="AW442" s="160"/>
      <c r="AX442" s="160"/>
      <c r="AY442" s="160"/>
      <c r="AZ442" s="160"/>
      <c r="BA442" s="160"/>
      <c r="BB442" s="160"/>
      <c r="BC442" s="160"/>
      <c r="BD442" s="160"/>
      <c r="BE442" s="160"/>
      <c r="BF442" s="160"/>
      <c r="BG442" s="160"/>
      <c r="BH442" s="160"/>
      <c r="BI442" s="160"/>
    </row>
    <row r="443" spans="2:61">
      <c r="B443" s="160"/>
      <c r="C443" s="178"/>
      <c r="D443" s="160"/>
      <c r="E443" s="150"/>
      <c r="F443" s="159"/>
      <c r="G443" s="222"/>
      <c r="H443" s="160"/>
      <c r="I443" s="160"/>
      <c r="J443" s="160"/>
      <c r="K443" s="160"/>
      <c r="L443" s="160"/>
      <c r="M443" s="160"/>
      <c r="N443" s="160"/>
      <c r="AA443" s="160"/>
      <c r="AB443" s="1115"/>
      <c r="AC443" s="160"/>
      <c r="AD443" s="1115"/>
      <c r="AE443" s="160"/>
      <c r="AF443" s="1115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0"/>
      <c r="AU443" s="160"/>
      <c r="AV443" s="160"/>
      <c r="AW443" s="160"/>
      <c r="AX443" s="160"/>
      <c r="AY443" s="160"/>
      <c r="AZ443" s="160"/>
      <c r="BA443" s="160"/>
      <c r="BB443" s="160"/>
      <c r="BC443" s="160"/>
      <c r="BD443" s="160"/>
      <c r="BE443" s="160"/>
      <c r="BF443" s="160"/>
      <c r="BG443" s="160"/>
      <c r="BH443" s="160"/>
      <c r="BI443" s="160"/>
    </row>
    <row r="444" spans="2:61">
      <c r="B444" s="180"/>
      <c r="C444" s="170"/>
      <c r="D444" s="170"/>
      <c r="E444" s="160"/>
      <c r="F444" s="160"/>
      <c r="G444" s="160"/>
      <c r="H444" s="160"/>
      <c r="I444" s="160"/>
      <c r="J444" s="160"/>
      <c r="K444" s="150"/>
      <c r="L444" s="146"/>
      <c r="M444" s="262"/>
      <c r="N444" s="160"/>
      <c r="AA444" s="160"/>
      <c r="AB444" s="1115"/>
      <c r="AC444" s="160"/>
      <c r="AD444" s="1115"/>
      <c r="AE444" s="160"/>
      <c r="AF444" s="1115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0"/>
      <c r="AU444" s="160"/>
      <c r="AV444" s="160"/>
      <c r="AW444" s="160"/>
      <c r="AX444" s="160"/>
      <c r="AY444" s="160"/>
      <c r="AZ444" s="160"/>
      <c r="BA444" s="160"/>
      <c r="BB444" s="160"/>
      <c r="BC444" s="160"/>
      <c r="BD444" s="160"/>
      <c r="BE444" s="160"/>
      <c r="BF444" s="160"/>
      <c r="BG444" s="160"/>
      <c r="BH444" s="160"/>
      <c r="BI444" s="160"/>
    </row>
    <row r="445" spans="2:61">
      <c r="B445" s="180"/>
      <c r="C445" s="150"/>
      <c r="D445" s="146"/>
      <c r="E445" s="160"/>
      <c r="F445" s="160"/>
      <c r="G445" s="160"/>
      <c r="H445" s="160"/>
      <c r="I445" s="160"/>
      <c r="J445" s="160"/>
      <c r="K445" s="150"/>
      <c r="L445" s="146"/>
      <c r="M445" s="262"/>
      <c r="N445" s="160"/>
      <c r="AA445" s="160"/>
      <c r="AB445" s="1115"/>
      <c r="AC445" s="160"/>
      <c r="AD445" s="1115"/>
      <c r="AE445" s="160"/>
      <c r="AF445" s="1115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0"/>
      <c r="AU445" s="160"/>
      <c r="AV445" s="160"/>
      <c r="AW445" s="160"/>
      <c r="AX445" s="160"/>
      <c r="AY445" s="160"/>
      <c r="AZ445" s="160"/>
      <c r="BA445" s="160"/>
      <c r="BB445" s="160"/>
      <c r="BC445" s="160"/>
      <c r="BD445" s="160"/>
      <c r="BE445" s="160"/>
      <c r="BF445" s="160"/>
      <c r="BG445" s="160"/>
      <c r="BH445" s="160"/>
      <c r="BI445" s="160"/>
    </row>
    <row r="446" spans="2:61">
      <c r="B446" s="180"/>
      <c r="C446" s="150"/>
      <c r="D446" s="146"/>
      <c r="E446" s="160"/>
      <c r="F446" s="160"/>
      <c r="G446" s="160"/>
      <c r="H446" s="160"/>
      <c r="I446" s="160"/>
      <c r="J446" s="160"/>
      <c r="K446" s="150"/>
      <c r="L446" s="146"/>
      <c r="M446" s="262"/>
      <c r="N446" s="160"/>
      <c r="AA446" s="160"/>
      <c r="AB446" s="1115"/>
      <c r="AC446" s="160"/>
      <c r="AD446" s="1115"/>
      <c r="AE446" s="160"/>
      <c r="AF446" s="1115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0"/>
      <c r="BB446" s="160"/>
      <c r="BC446" s="160"/>
      <c r="BD446" s="160"/>
      <c r="BE446" s="160"/>
      <c r="BF446" s="160"/>
      <c r="BG446" s="160"/>
      <c r="BH446" s="160"/>
      <c r="BI446" s="160"/>
    </row>
    <row r="447" spans="2:61">
      <c r="B447" s="180"/>
      <c r="C447" s="150"/>
      <c r="D447" s="146"/>
      <c r="E447" s="160"/>
      <c r="F447" s="160"/>
      <c r="G447" s="160"/>
      <c r="H447" s="160"/>
      <c r="I447" s="160"/>
      <c r="J447" s="160"/>
      <c r="K447" s="150"/>
      <c r="L447" s="174"/>
      <c r="M447" s="255"/>
      <c r="N447" s="160"/>
      <c r="AA447" s="160"/>
      <c r="AB447" s="1115"/>
      <c r="AC447" s="160"/>
      <c r="AD447" s="1115"/>
      <c r="AE447" s="160"/>
      <c r="AF447" s="1115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0"/>
      <c r="BB447" s="160"/>
      <c r="BC447" s="160"/>
      <c r="BD447" s="160"/>
      <c r="BE447" s="160"/>
      <c r="BF447" s="160"/>
      <c r="BG447" s="160"/>
      <c r="BH447" s="160"/>
      <c r="BI447" s="160"/>
    </row>
    <row r="448" spans="2:61">
      <c r="B448" s="180"/>
      <c r="C448" s="150"/>
      <c r="D448" s="146"/>
      <c r="E448" s="160"/>
      <c r="F448" s="160"/>
      <c r="G448" s="160"/>
      <c r="H448" s="160"/>
      <c r="I448" s="160"/>
      <c r="J448" s="160"/>
      <c r="K448" s="164"/>
      <c r="L448" s="166"/>
      <c r="M448" s="263"/>
      <c r="N448" s="160"/>
      <c r="AA448" s="160"/>
      <c r="AB448" s="1115"/>
      <c r="AC448" s="160"/>
      <c r="AD448" s="1115"/>
      <c r="AE448" s="160"/>
      <c r="AF448" s="1115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0"/>
      <c r="AU448" s="160"/>
      <c r="AV448" s="160"/>
      <c r="AW448" s="160"/>
      <c r="AX448" s="160"/>
      <c r="AY448" s="160"/>
      <c r="AZ448" s="160"/>
      <c r="BA448" s="160"/>
      <c r="BB448" s="160"/>
      <c r="BC448" s="160"/>
      <c r="BD448" s="160"/>
      <c r="BE448" s="160"/>
      <c r="BF448" s="160"/>
      <c r="BG448" s="160"/>
      <c r="BH448" s="160"/>
      <c r="BI448" s="160"/>
    </row>
    <row r="449" spans="2:61">
      <c r="B449" s="184"/>
      <c r="C449" s="265"/>
      <c r="D449" s="146"/>
      <c r="E449" s="160"/>
      <c r="F449" s="160"/>
      <c r="G449" s="160"/>
      <c r="H449" s="160"/>
      <c r="I449" s="160"/>
      <c r="J449" s="160"/>
      <c r="K449" s="164"/>
      <c r="L449" s="165"/>
      <c r="M449" s="284"/>
      <c r="N449" s="160"/>
      <c r="AA449" s="160"/>
      <c r="AB449" s="1115"/>
      <c r="AC449" s="160"/>
      <c r="AD449" s="1115"/>
      <c r="AE449" s="160"/>
      <c r="AF449" s="1115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0"/>
      <c r="AU449" s="160"/>
      <c r="AV449" s="160"/>
      <c r="AW449" s="160"/>
      <c r="AX449" s="160"/>
      <c r="AY449" s="160"/>
      <c r="AZ449" s="160"/>
      <c r="BA449" s="160"/>
      <c r="BB449" s="160"/>
      <c r="BC449" s="160"/>
      <c r="BD449" s="160"/>
      <c r="BE449" s="160"/>
      <c r="BF449" s="160"/>
      <c r="BG449" s="160"/>
      <c r="BH449" s="160"/>
      <c r="BI449" s="160"/>
    </row>
    <row r="450" spans="2:61">
      <c r="B450" s="160"/>
      <c r="C450" s="178"/>
      <c r="D450" s="160"/>
      <c r="E450" s="160"/>
      <c r="F450" s="160"/>
      <c r="G450" s="160"/>
      <c r="H450" s="160"/>
      <c r="I450" s="160"/>
      <c r="J450" s="160"/>
      <c r="K450" s="150"/>
      <c r="L450" s="171"/>
      <c r="M450" s="252"/>
      <c r="N450" s="160"/>
      <c r="AA450" s="160"/>
      <c r="AB450" s="1115"/>
      <c r="AC450" s="160"/>
      <c r="AD450" s="1115"/>
      <c r="AE450" s="160"/>
      <c r="AF450" s="1115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0"/>
      <c r="AU450" s="160"/>
      <c r="AV450" s="160"/>
      <c r="AW450" s="160"/>
      <c r="AX450" s="160"/>
      <c r="AY450" s="160"/>
      <c r="AZ450" s="160"/>
      <c r="BA450" s="160"/>
      <c r="BB450" s="160"/>
      <c r="BC450" s="160"/>
      <c r="BD450" s="160"/>
      <c r="BE450" s="160"/>
      <c r="BF450" s="160"/>
      <c r="BG450" s="160"/>
      <c r="BH450" s="160"/>
      <c r="BI450" s="160"/>
    </row>
    <row r="451" spans="2:61">
      <c r="B451" s="160"/>
      <c r="C451" s="160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AA451" s="160"/>
      <c r="AB451" s="1115"/>
      <c r="AC451" s="160"/>
      <c r="AD451" s="1115"/>
      <c r="AE451" s="160"/>
      <c r="AF451" s="1115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0"/>
      <c r="AU451" s="160"/>
      <c r="AV451" s="160"/>
      <c r="AW451" s="160"/>
      <c r="AX451" s="160"/>
      <c r="AY451" s="160"/>
      <c r="AZ451" s="160"/>
      <c r="BA451" s="160"/>
      <c r="BB451" s="160"/>
      <c r="BC451" s="160"/>
      <c r="BD451" s="160"/>
      <c r="BE451" s="160"/>
      <c r="BF451" s="160"/>
      <c r="BG451" s="160"/>
      <c r="BH451" s="160"/>
      <c r="BI451" s="160"/>
    </row>
    <row r="452" spans="2:61">
      <c r="B452" s="160"/>
      <c r="C452" s="178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AA452" s="160"/>
      <c r="AB452" s="1115"/>
      <c r="AC452" s="160"/>
      <c r="AD452" s="1115"/>
      <c r="AE452" s="160"/>
      <c r="AF452" s="1115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0"/>
      <c r="BB452" s="160"/>
      <c r="BC452" s="160"/>
      <c r="BD452" s="160"/>
      <c r="BE452" s="160"/>
      <c r="BF452" s="160"/>
      <c r="BG452" s="160"/>
      <c r="BH452" s="160"/>
      <c r="BI452" s="160"/>
    </row>
    <row r="453" spans="2:61">
      <c r="B453" s="160"/>
      <c r="C453" s="178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AA453" s="160"/>
      <c r="AB453" s="1115"/>
      <c r="AC453" s="160"/>
      <c r="AD453" s="1115"/>
      <c r="AE453" s="160"/>
      <c r="AF453" s="1115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0"/>
      <c r="BB453" s="160"/>
      <c r="BC453" s="160"/>
      <c r="BD453" s="160"/>
      <c r="BE453" s="160"/>
      <c r="BF453" s="160"/>
      <c r="BG453" s="160"/>
      <c r="BH453" s="160"/>
      <c r="BI453" s="160"/>
    </row>
    <row r="454" spans="2:61">
      <c r="B454" s="160"/>
      <c r="C454" s="178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AA454" s="160"/>
      <c r="AB454" s="1115"/>
      <c r="AC454" s="160"/>
      <c r="AD454" s="1115"/>
      <c r="AE454" s="160"/>
      <c r="AF454" s="1115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  <c r="BI454" s="160"/>
    </row>
    <row r="455" spans="2:61">
      <c r="B455" s="160"/>
      <c r="C455" s="178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AA455" s="160"/>
      <c r="AB455" s="1115"/>
      <c r="AC455" s="160"/>
      <c r="AD455" s="1115"/>
      <c r="AE455" s="160"/>
      <c r="AF455" s="1115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0"/>
      <c r="AU455" s="160"/>
      <c r="AV455" s="160"/>
      <c r="AW455" s="160"/>
      <c r="AX455" s="160"/>
      <c r="AY455" s="160"/>
      <c r="AZ455" s="160"/>
      <c r="BA455" s="160"/>
      <c r="BB455" s="160"/>
      <c r="BC455" s="160"/>
      <c r="BD455" s="160"/>
      <c r="BE455" s="160"/>
      <c r="BF455" s="160"/>
      <c r="BG455" s="160"/>
      <c r="BH455" s="160"/>
      <c r="BI455" s="160"/>
    </row>
    <row r="456" spans="2:61">
      <c r="B456" s="160"/>
      <c r="C456" s="178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AA456" s="160"/>
      <c r="AB456" s="1115"/>
      <c r="AC456" s="160"/>
      <c r="AD456" s="1115"/>
      <c r="AE456" s="160"/>
      <c r="AF456" s="1115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0"/>
      <c r="BB456" s="160"/>
      <c r="BC456" s="160"/>
      <c r="BD456" s="160"/>
      <c r="BE456" s="160"/>
      <c r="BF456" s="160"/>
      <c r="BG456" s="160"/>
      <c r="BH456" s="160"/>
      <c r="BI456" s="160"/>
    </row>
    <row r="457" spans="2:61" ht="15.6">
      <c r="B457" s="160"/>
      <c r="C457" s="285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AA457" s="160"/>
      <c r="AB457" s="1115"/>
      <c r="AC457" s="160"/>
      <c r="AD457" s="1115"/>
      <c r="AE457" s="160"/>
      <c r="AF457" s="1115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  <c r="BE457" s="160"/>
      <c r="BF457" s="160"/>
      <c r="BG457" s="160"/>
      <c r="BH457" s="160"/>
      <c r="BI457" s="160"/>
    </row>
    <row r="458" spans="2:61">
      <c r="B458" s="160"/>
      <c r="C458" s="178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AA458" s="160"/>
      <c r="AB458" s="1115"/>
      <c r="AC458" s="160"/>
      <c r="AD458" s="1115"/>
      <c r="AE458" s="160"/>
      <c r="AF458" s="1115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  <c r="BI458" s="160"/>
    </row>
    <row r="459" spans="2:61">
      <c r="B459" s="160"/>
      <c r="C459" s="178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AA459" s="160"/>
      <c r="AB459" s="1115"/>
      <c r="AC459" s="160"/>
      <c r="AD459" s="1115"/>
      <c r="AE459" s="160"/>
      <c r="AF459" s="1115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  <c r="BE459" s="160"/>
      <c r="BF459" s="160"/>
      <c r="BG459" s="160"/>
      <c r="BH459" s="160"/>
      <c r="BI459" s="160"/>
    </row>
    <row r="460" spans="2:61">
      <c r="B460" s="160"/>
      <c r="C460" s="178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AA460" s="160"/>
      <c r="AB460" s="1115"/>
      <c r="AC460" s="160"/>
      <c r="AD460" s="1115"/>
      <c r="AE460" s="160"/>
      <c r="AF460" s="1115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0"/>
      <c r="AU460" s="160"/>
      <c r="AV460" s="160"/>
      <c r="AW460" s="160"/>
      <c r="AX460" s="160"/>
      <c r="AY460" s="160"/>
      <c r="AZ460" s="160"/>
      <c r="BA460" s="160"/>
      <c r="BB460" s="160"/>
      <c r="BC460" s="160"/>
      <c r="BD460" s="160"/>
      <c r="BE460" s="160"/>
      <c r="BF460" s="160"/>
      <c r="BG460" s="160"/>
      <c r="BH460" s="160"/>
      <c r="BI460" s="160"/>
    </row>
    <row r="461" spans="2:61">
      <c r="B461" s="160"/>
      <c r="C461" s="178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AA461" s="160"/>
      <c r="AB461" s="1115"/>
      <c r="AC461" s="160"/>
      <c r="AD461" s="1115"/>
      <c r="AE461" s="160"/>
      <c r="AF461" s="1115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  <c r="BI461" s="160"/>
    </row>
    <row r="462" spans="2:61">
      <c r="B462" s="160"/>
      <c r="C462" s="178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AA462" s="160"/>
      <c r="AB462" s="1115"/>
      <c r="AC462" s="160"/>
      <c r="AD462" s="1115"/>
      <c r="AE462" s="160"/>
      <c r="AF462" s="1115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</row>
    <row r="463" spans="2:61">
      <c r="B463" s="183"/>
      <c r="C463" s="150"/>
      <c r="D463" s="146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AA463" s="160"/>
      <c r="AB463" s="1115"/>
      <c r="AC463" s="160"/>
      <c r="AD463" s="1115"/>
      <c r="AE463" s="160"/>
      <c r="AF463" s="1115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</row>
    <row r="464" spans="2:61">
      <c r="B464" s="160"/>
      <c r="C464" s="178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AA464" s="160"/>
      <c r="AB464" s="1115"/>
      <c r="AC464" s="160"/>
      <c r="AD464" s="1115"/>
      <c r="AE464" s="160"/>
      <c r="AF464" s="1115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</row>
    <row r="465" spans="2:61">
      <c r="B465" s="160"/>
      <c r="C465" s="178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AA465" s="160"/>
      <c r="AB465" s="1115"/>
      <c r="AC465" s="160"/>
      <c r="AD465" s="1115"/>
      <c r="AE465" s="160"/>
      <c r="AF465" s="1115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  <c r="BI465" s="160"/>
    </row>
    <row r="466" spans="2:61">
      <c r="B466" s="160"/>
      <c r="C466" s="178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AA466" s="160"/>
      <c r="AB466" s="1115"/>
      <c r="AC466" s="160"/>
      <c r="AD466" s="1115"/>
      <c r="AE466" s="160"/>
      <c r="AF466" s="1115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  <c r="BI466" s="160"/>
    </row>
    <row r="467" spans="2:61">
      <c r="B467" s="160"/>
      <c r="C467" s="178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AA467" s="160"/>
      <c r="AB467" s="1115"/>
      <c r="AC467" s="160"/>
      <c r="AD467" s="1115"/>
      <c r="AE467" s="160"/>
      <c r="AF467" s="1115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</row>
    <row r="468" spans="2:61">
      <c r="B468" s="160"/>
      <c r="C468" s="178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AA468" s="160"/>
      <c r="AB468" s="1115"/>
      <c r="AC468" s="160"/>
      <c r="AD468" s="1115"/>
      <c r="AE468" s="160"/>
      <c r="AF468" s="1115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  <c r="BI468" s="160"/>
    </row>
    <row r="469" spans="2:61">
      <c r="B469" s="160"/>
      <c r="C469" s="178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AA469" s="160"/>
      <c r="AB469" s="1115"/>
      <c r="AC469" s="160"/>
      <c r="AD469" s="1115"/>
      <c r="AE469" s="160"/>
      <c r="AF469" s="1115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  <c r="BI469" s="160"/>
    </row>
    <row r="470" spans="2:61">
      <c r="B470" s="160"/>
      <c r="C470" s="178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AA470" s="160"/>
      <c r="AB470" s="1115"/>
      <c r="AC470" s="160"/>
      <c r="AD470" s="1115"/>
      <c r="AE470" s="160"/>
      <c r="AF470" s="1115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  <c r="BI470" s="160"/>
    </row>
    <row r="471" spans="2:61">
      <c r="B471" s="160"/>
      <c r="C471" s="178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AA471" s="160"/>
      <c r="AB471" s="1115"/>
      <c r="AC471" s="160"/>
      <c r="AD471" s="1115"/>
      <c r="AE471" s="160"/>
      <c r="AF471" s="1115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</row>
    <row r="472" spans="2:61">
      <c r="B472" s="160"/>
      <c r="C472" s="178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AA472" s="160"/>
      <c r="AB472" s="1115"/>
      <c r="AC472" s="160"/>
      <c r="AD472" s="1115"/>
      <c r="AE472" s="160"/>
      <c r="AF472" s="1115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</row>
    <row r="473" spans="2:61">
      <c r="B473" s="160"/>
      <c r="C473" s="178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AA473" s="160"/>
      <c r="AB473" s="1115"/>
      <c r="AC473" s="160"/>
      <c r="AD473" s="1115"/>
      <c r="AE473" s="160"/>
      <c r="AF473" s="1115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</row>
    <row r="474" spans="2:61">
      <c r="B474" s="160"/>
      <c r="C474" s="178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AA474" s="160"/>
      <c r="AB474" s="1115"/>
      <c r="AC474" s="160"/>
      <c r="AD474" s="1115"/>
      <c r="AE474" s="160"/>
      <c r="AF474" s="1115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</row>
    <row r="475" spans="2:61">
      <c r="B475" s="160"/>
      <c r="C475" s="178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AA475" s="160"/>
      <c r="AB475" s="1115"/>
      <c r="AC475" s="160"/>
      <c r="AD475" s="1115"/>
      <c r="AE475" s="160"/>
      <c r="AF475" s="1115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</row>
    <row r="476" spans="2:61">
      <c r="B476" s="160"/>
      <c r="C476" s="178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</row>
    <row r="477" spans="2:61">
      <c r="B477" s="160"/>
      <c r="C477" s="178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</row>
    <row r="478" spans="2:61">
      <c r="B478" s="160"/>
      <c r="C478" s="178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</row>
    <row r="479" spans="2:61">
      <c r="B479" s="160"/>
      <c r="C479" s="178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</row>
    <row r="480" spans="2:61">
      <c r="B480" s="160"/>
      <c r="C480" s="178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  <c r="BI480" s="160"/>
    </row>
    <row r="481" spans="2:61">
      <c r="B481" s="160"/>
      <c r="C481" s="178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  <c r="BI481" s="160"/>
    </row>
    <row r="482" spans="2:61">
      <c r="B482" s="160"/>
      <c r="C482" s="178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0"/>
      <c r="AU482" s="160"/>
      <c r="AV482" s="160"/>
      <c r="AW482" s="160"/>
      <c r="AX482" s="160"/>
      <c r="AY482" s="160"/>
      <c r="AZ482" s="160"/>
      <c r="BA482" s="160"/>
      <c r="BB482" s="160"/>
      <c r="BC482" s="160"/>
      <c r="BD482" s="160"/>
      <c r="BE482" s="160"/>
      <c r="BF482" s="160"/>
      <c r="BG482" s="160"/>
      <c r="BH482" s="160"/>
      <c r="BI482" s="160"/>
    </row>
    <row r="483" spans="2:61">
      <c r="B483" s="160"/>
      <c r="C483" s="178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  <c r="BI483" s="160"/>
    </row>
    <row r="484" spans="2:61">
      <c r="B484" s="160"/>
      <c r="C484" s="178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0"/>
      <c r="AU484" s="160"/>
      <c r="AV484" s="160"/>
      <c r="AW484" s="160"/>
      <c r="AX484" s="160"/>
      <c r="AY484" s="160"/>
      <c r="AZ484" s="160"/>
      <c r="BA484" s="160"/>
      <c r="BB484" s="160"/>
      <c r="BC484" s="160"/>
      <c r="BD484" s="160"/>
      <c r="BE484" s="160"/>
      <c r="BF484" s="160"/>
      <c r="BG484" s="160"/>
      <c r="BH484" s="160"/>
      <c r="BI484" s="160"/>
    </row>
    <row r="485" spans="2:61">
      <c r="B485" s="160"/>
      <c r="C485" s="178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0"/>
      <c r="AU485" s="160"/>
      <c r="AV485" s="160"/>
      <c r="AW485" s="160"/>
      <c r="AX485" s="160"/>
      <c r="AY485" s="160"/>
      <c r="AZ485" s="160"/>
      <c r="BA485" s="160"/>
      <c r="BB485" s="160"/>
      <c r="BC485" s="160"/>
      <c r="BD485" s="160"/>
      <c r="BE485" s="160"/>
      <c r="BF485" s="160"/>
      <c r="BG485" s="160"/>
      <c r="BH485" s="160"/>
      <c r="BI485" s="160"/>
    </row>
    <row r="486" spans="2:61">
      <c r="B486" s="160"/>
      <c r="C486" s="178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0"/>
      <c r="AU486" s="160"/>
      <c r="AV486" s="160"/>
      <c r="AW486" s="160"/>
      <c r="AX486" s="160"/>
      <c r="AY486" s="160"/>
      <c r="AZ486" s="160"/>
      <c r="BA486" s="160"/>
      <c r="BB486" s="160"/>
      <c r="BC486" s="160"/>
      <c r="BD486" s="160"/>
      <c r="BE486" s="160"/>
      <c r="BF486" s="160"/>
      <c r="BG486" s="160"/>
      <c r="BH486" s="160"/>
      <c r="BI486" s="160"/>
    </row>
    <row r="487" spans="2:61">
      <c r="B487" s="160"/>
      <c r="C487" s="178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0"/>
      <c r="AU487" s="160"/>
      <c r="AV487" s="160"/>
      <c r="AW487" s="160"/>
      <c r="AX487" s="160"/>
      <c r="AY487" s="160"/>
      <c r="AZ487" s="160"/>
      <c r="BA487" s="160"/>
      <c r="BB487" s="160"/>
      <c r="BC487" s="160"/>
      <c r="BD487" s="160"/>
      <c r="BE487" s="160"/>
      <c r="BF487" s="160"/>
      <c r="BG487" s="160"/>
      <c r="BH487" s="160"/>
      <c r="BI487" s="160"/>
    </row>
    <row r="488" spans="2:61">
      <c r="B488" s="160"/>
      <c r="C488" s="178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0"/>
      <c r="AU488" s="160"/>
      <c r="AV488" s="160"/>
      <c r="AW488" s="160"/>
      <c r="AX488" s="160"/>
      <c r="AY488" s="160"/>
      <c r="AZ488" s="160"/>
      <c r="BA488" s="160"/>
      <c r="BB488" s="160"/>
      <c r="BC488" s="160"/>
      <c r="BD488" s="160"/>
      <c r="BE488" s="160"/>
      <c r="BF488" s="160"/>
      <c r="BG488" s="160"/>
      <c r="BH488" s="160"/>
      <c r="BI488" s="160"/>
    </row>
    <row r="489" spans="2:61">
      <c r="B489" s="160"/>
      <c r="C489" s="178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  <c r="BI489" s="160"/>
    </row>
    <row r="490" spans="2:61">
      <c r="B490" s="160"/>
      <c r="C490" s="178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  <c r="BI490" s="160"/>
    </row>
    <row r="491" spans="2:61">
      <c r="B491" s="160"/>
      <c r="C491" s="178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0"/>
      <c r="AU491" s="160"/>
      <c r="AV491" s="160"/>
      <c r="AW491" s="160"/>
      <c r="AX491" s="160"/>
      <c r="AY491" s="160"/>
      <c r="AZ491" s="160"/>
      <c r="BA491" s="160"/>
      <c r="BB491" s="160"/>
      <c r="BC491" s="160"/>
      <c r="BD491" s="160"/>
      <c r="BE491" s="160"/>
      <c r="BF491" s="160"/>
      <c r="BG491" s="160"/>
      <c r="BH491" s="160"/>
      <c r="BI491" s="160"/>
    </row>
    <row r="492" spans="2:61">
      <c r="B492" s="160"/>
      <c r="C492" s="178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0"/>
      <c r="AU492" s="160"/>
      <c r="AV492" s="160"/>
      <c r="AW492" s="160"/>
      <c r="AX492" s="160"/>
      <c r="AY492" s="160"/>
      <c r="AZ492" s="160"/>
      <c r="BA492" s="160"/>
      <c r="BB492" s="160"/>
      <c r="BC492" s="160"/>
      <c r="BD492" s="160"/>
      <c r="BE492" s="160"/>
      <c r="BF492" s="160"/>
      <c r="BG492" s="160"/>
      <c r="BH492" s="160"/>
      <c r="BI492" s="160"/>
    </row>
    <row r="493" spans="2:61">
      <c r="B493" s="160"/>
      <c r="C493" s="178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0"/>
      <c r="AU493" s="160"/>
      <c r="AV493" s="160"/>
      <c r="AW493" s="160"/>
      <c r="AX493" s="160"/>
      <c r="AY493" s="160"/>
      <c r="AZ493" s="160"/>
      <c r="BA493" s="160"/>
      <c r="BB493" s="160"/>
      <c r="BC493" s="160"/>
      <c r="BD493" s="160"/>
      <c r="BE493" s="160"/>
      <c r="BF493" s="160"/>
      <c r="BG493" s="160"/>
      <c r="BH493" s="160"/>
      <c r="BI493" s="160"/>
    </row>
    <row r="494" spans="2:61">
      <c r="B494" s="160"/>
      <c r="C494" s="178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0"/>
      <c r="AU494" s="160"/>
      <c r="AV494" s="160"/>
      <c r="AW494" s="160"/>
      <c r="AX494" s="160"/>
      <c r="AY494" s="160"/>
      <c r="AZ494" s="160"/>
      <c r="BA494" s="160"/>
      <c r="BB494" s="160"/>
      <c r="BC494" s="160"/>
      <c r="BD494" s="160"/>
      <c r="BE494" s="160"/>
      <c r="BF494" s="160"/>
      <c r="BG494" s="160"/>
      <c r="BH494" s="160"/>
      <c r="BI494" s="160"/>
    </row>
    <row r="495" spans="2:61">
      <c r="B495" s="160"/>
      <c r="C495" s="178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  <c r="BE495" s="160"/>
      <c r="BF495" s="160"/>
      <c r="BG495" s="160"/>
      <c r="BH495" s="160"/>
      <c r="BI495" s="160"/>
    </row>
    <row r="496" spans="2:61">
      <c r="B496" s="160"/>
      <c r="C496" s="178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0"/>
      <c r="BB496" s="160"/>
      <c r="BC496" s="160"/>
      <c r="BD496" s="160"/>
      <c r="BE496" s="160"/>
      <c r="BF496" s="160"/>
      <c r="BG496" s="160"/>
      <c r="BH496" s="160"/>
      <c r="BI496" s="160"/>
    </row>
    <row r="497" spans="2:61">
      <c r="B497" s="160"/>
      <c r="C497" s="178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0"/>
      <c r="AU497" s="160"/>
      <c r="AV497" s="160"/>
      <c r="AW497" s="160"/>
      <c r="AX497" s="160"/>
      <c r="AY497" s="160"/>
      <c r="AZ497" s="160"/>
      <c r="BA497" s="160"/>
      <c r="BB497" s="160"/>
      <c r="BC497" s="160"/>
      <c r="BD497" s="160"/>
      <c r="BE497" s="160"/>
      <c r="BF497" s="160"/>
      <c r="BG497" s="160"/>
      <c r="BH497" s="160"/>
      <c r="BI497" s="160"/>
    </row>
    <row r="498" spans="2:61">
      <c r="B498" s="160"/>
      <c r="C498" s="178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AA498" s="160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  <c r="AS498" s="160"/>
      <c r="AT498" s="160"/>
      <c r="AU498" s="160"/>
      <c r="AV498" s="160"/>
      <c r="AW498" s="160"/>
      <c r="AX498" s="160"/>
      <c r="AY498" s="160"/>
      <c r="AZ498" s="160"/>
      <c r="BA498" s="160"/>
      <c r="BB498" s="160"/>
      <c r="BC498" s="160"/>
      <c r="BD498" s="160"/>
      <c r="BE498" s="160"/>
      <c r="BF498" s="160"/>
      <c r="BG498" s="160"/>
      <c r="BH498" s="160"/>
      <c r="BI498" s="160"/>
    </row>
    <row r="499" spans="2:61">
      <c r="B499" s="160"/>
      <c r="C499" s="178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  <c r="AS499" s="160"/>
      <c r="AT499" s="160"/>
      <c r="AU499" s="160"/>
      <c r="AV499" s="160"/>
      <c r="AW499" s="160"/>
      <c r="AX499" s="160"/>
      <c r="AY499" s="160"/>
      <c r="AZ499" s="160"/>
      <c r="BA499" s="160"/>
      <c r="BB499" s="160"/>
      <c r="BC499" s="160"/>
      <c r="BD499" s="160"/>
      <c r="BE499" s="160"/>
      <c r="BF499" s="160"/>
      <c r="BG499" s="160"/>
      <c r="BH499" s="160"/>
      <c r="BI499" s="160"/>
    </row>
    <row r="500" spans="2:61">
      <c r="B500" s="160"/>
      <c r="C500" s="178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0"/>
      <c r="AU500" s="160"/>
      <c r="AV500" s="160"/>
      <c r="AW500" s="160"/>
      <c r="AX500" s="160"/>
      <c r="AY500" s="160"/>
      <c r="AZ500" s="160"/>
      <c r="BA500" s="160"/>
      <c r="BB500" s="160"/>
      <c r="BC500" s="160"/>
      <c r="BD500" s="160"/>
      <c r="BE500" s="160"/>
      <c r="BF500" s="160"/>
      <c r="BG500" s="160"/>
      <c r="BH500" s="160"/>
      <c r="BI500" s="160"/>
    </row>
    <row r="501" spans="2:61">
      <c r="B501" s="160"/>
      <c r="C501" s="178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0"/>
      <c r="AU501" s="160"/>
      <c r="AV501" s="160"/>
      <c r="AW501" s="160"/>
      <c r="AX501" s="160"/>
      <c r="AY501" s="160"/>
      <c r="AZ501" s="160"/>
      <c r="BA501" s="160"/>
      <c r="BB501" s="160"/>
      <c r="BC501" s="160"/>
      <c r="BD501" s="160"/>
      <c r="BE501" s="160"/>
      <c r="BF501" s="160"/>
      <c r="BG501" s="160"/>
      <c r="BH501" s="160"/>
      <c r="BI501" s="160"/>
    </row>
    <row r="502" spans="2:61">
      <c r="B502" s="160"/>
      <c r="C502" s="178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0"/>
      <c r="AU502" s="160"/>
      <c r="AV502" s="160"/>
      <c r="AW502" s="160"/>
      <c r="AX502" s="160"/>
      <c r="AY502" s="160"/>
      <c r="AZ502" s="160"/>
      <c r="BA502" s="160"/>
      <c r="BB502" s="160"/>
      <c r="BC502" s="160"/>
      <c r="BD502" s="160"/>
      <c r="BE502" s="160"/>
      <c r="BF502" s="160"/>
      <c r="BG502" s="160"/>
      <c r="BH502" s="160"/>
      <c r="BI502" s="160"/>
    </row>
    <row r="503" spans="2:61">
      <c r="B503" s="160"/>
      <c r="C503" s="178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0"/>
      <c r="AU503" s="160"/>
      <c r="AV503" s="160"/>
      <c r="AW503" s="160"/>
      <c r="AX503" s="160"/>
      <c r="AY503" s="160"/>
      <c r="AZ503" s="160"/>
      <c r="BA503" s="160"/>
      <c r="BB503" s="160"/>
      <c r="BC503" s="160"/>
      <c r="BD503" s="160"/>
      <c r="BE503" s="160"/>
      <c r="BF503" s="160"/>
      <c r="BG503" s="160"/>
      <c r="BH503" s="160"/>
      <c r="BI503" s="160"/>
    </row>
    <row r="504" spans="2:61">
      <c r="B504" s="160"/>
      <c r="C504" s="178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  <c r="AS504" s="160"/>
      <c r="AT504" s="160"/>
      <c r="AU504" s="160"/>
      <c r="AV504" s="160"/>
      <c r="AW504" s="160"/>
      <c r="AX504" s="160"/>
      <c r="AY504" s="160"/>
      <c r="AZ504" s="160"/>
      <c r="BA504" s="160"/>
      <c r="BB504" s="160"/>
      <c r="BC504" s="160"/>
      <c r="BD504" s="160"/>
      <c r="BE504" s="160"/>
      <c r="BF504" s="160"/>
      <c r="BG504" s="160"/>
      <c r="BH504" s="160"/>
      <c r="BI504" s="160"/>
    </row>
    <row r="505" spans="2:61">
      <c r="B505" s="160"/>
      <c r="C505" s="178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  <c r="AS505" s="160"/>
      <c r="AT505" s="160"/>
      <c r="AU505" s="160"/>
      <c r="AV505" s="160"/>
      <c r="AW505" s="160"/>
      <c r="AX505" s="160"/>
      <c r="AY505" s="160"/>
      <c r="AZ505" s="160"/>
      <c r="BA505" s="160"/>
      <c r="BB505" s="160"/>
      <c r="BC505" s="160"/>
      <c r="BD505" s="160"/>
      <c r="BE505" s="160"/>
      <c r="BF505" s="160"/>
      <c r="BG505" s="160"/>
      <c r="BH505" s="160"/>
      <c r="BI505" s="160"/>
    </row>
    <row r="506" spans="2:61">
      <c r="B506" s="160"/>
      <c r="C506" s="178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  <c r="AS506" s="160"/>
      <c r="AT506" s="160"/>
      <c r="AU506" s="160"/>
      <c r="AV506" s="160"/>
      <c r="AW506" s="160"/>
      <c r="AX506" s="160"/>
      <c r="AY506" s="160"/>
      <c r="AZ506" s="160"/>
      <c r="BA506" s="160"/>
      <c r="BB506" s="160"/>
      <c r="BC506" s="160"/>
      <c r="BD506" s="160"/>
      <c r="BE506" s="160"/>
      <c r="BF506" s="160"/>
      <c r="BG506" s="160"/>
      <c r="BH506" s="160"/>
      <c r="BI506" s="160"/>
    </row>
    <row r="507" spans="2:61">
      <c r="B507" s="160"/>
      <c r="C507" s="178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  <c r="AS507" s="160"/>
      <c r="AT507" s="160"/>
      <c r="AU507" s="160"/>
      <c r="AV507" s="160"/>
      <c r="AW507" s="160"/>
      <c r="AX507" s="160"/>
      <c r="AY507" s="160"/>
      <c r="AZ507" s="160"/>
      <c r="BA507" s="160"/>
      <c r="BB507" s="160"/>
      <c r="BC507" s="160"/>
      <c r="BD507" s="160"/>
      <c r="BE507" s="160"/>
      <c r="BF507" s="160"/>
      <c r="BG507" s="160"/>
      <c r="BH507" s="160"/>
      <c r="BI507" s="160"/>
    </row>
    <row r="508" spans="2:61">
      <c r="B508" s="160"/>
      <c r="C508" s="178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  <c r="AS508" s="160"/>
      <c r="AT508" s="160"/>
      <c r="AU508" s="160"/>
      <c r="AV508" s="160"/>
      <c r="AW508" s="160"/>
      <c r="AX508" s="160"/>
      <c r="AY508" s="160"/>
      <c r="AZ508" s="160"/>
      <c r="BA508" s="160"/>
      <c r="BB508" s="160"/>
      <c r="BC508" s="160"/>
      <c r="BD508" s="160"/>
      <c r="BE508" s="160"/>
      <c r="BF508" s="160"/>
      <c r="BG508" s="160"/>
      <c r="BH508" s="160"/>
      <c r="BI508" s="160"/>
    </row>
    <row r="509" spans="2:61">
      <c r="B509" s="160"/>
      <c r="C509" s="178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  <c r="AS509" s="160"/>
      <c r="AT509" s="160"/>
      <c r="AU509" s="160"/>
      <c r="AV509" s="160"/>
      <c r="AW509" s="160"/>
      <c r="AX509" s="160"/>
      <c r="AY509" s="160"/>
      <c r="AZ509" s="160"/>
      <c r="BA509" s="160"/>
      <c r="BB509" s="160"/>
      <c r="BC509" s="160"/>
      <c r="BD509" s="160"/>
      <c r="BE509" s="160"/>
      <c r="BF509" s="160"/>
      <c r="BG509" s="160"/>
      <c r="BH509" s="160"/>
      <c r="BI509" s="160"/>
    </row>
    <row r="510" spans="2:61">
      <c r="B510" s="160"/>
      <c r="C510" s="178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  <c r="BE510" s="160"/>
      <c r="BF510" s="160"/>
      <c r="BG510" s="160"/>
      <c r="BH510" s="160"/>
      <c r="BI510" s="160"/>
    </row>
    <row r="511" spans="2:61">
      <c r="B511" s="160"/>
      <c r="C511" s="178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  <c r="BE511" s="160"/>
      <c r="BF511" s="160"/>
      <c r="BG511" s="160"/>
      <c r="BH511" s="160"/>
      <c r="BI511" s="160"/>
    </row>
    <row r="512" spans="2:61">
      <c r="B512" s="160"/>
      <c r="C512" s="178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  <c r="BE512" s="160"/>
      <c r="BF512" s="160"/>
      <c r="BG512" s="160"/>
      <c r="BH512" s="160"/>
      <c r="BI512" s="160"/>
    </row>
    <row r="513" spans="2:61">
      <c r="B513" s="160"/>
      <c r="C513" s="178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  <c r="BE513" s="160"/>
      <c r="BF513" s="160"/>
      <c r="BG513" s="160"/>
      <c r="BH513" s="160"/>
      <c r="BI513" s="160"/>
    </row>
    <row r="514" spans="2:61">
      <c r="B514" s="160"/>
      <c r="C514" s="178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  <c r="BI514" s="160"/>
    </row>
    <row r="515" spans="2:61">
      <c r="B515" s="160"/>
      <c r="C515" s="178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</row>
    <row r="516" spans="2:61">
      <c r="B516" s="160"/>
      <c r="C516" s="178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  <c r="BE516" s="160"/>
      <c r="BF516" s="160"/>
      <c r="BG516" s="160"/>
      <c r="BH516" s="160"/>
      <c r="BI516" s="160"/>
    </row>
    <row r="517" spans="2:61">
      <c r="B517" s="160"/>
      <c r="C517" s="178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  <c r="AS517" s="160"/>
      <c r="AT517" s="160"/>
      <c r="AU517" s="160"/>
      <c r="AV517" s="160"/>
      <c r="AW517" s="160"/>
      <c r="AX517" s="160"/>
      <c r="AY517" s="160"/>
      <c r="AZ517" s="160"/>
      <c r="BA517" s="160"/>
      <c r="BB517" s="160"/>
      <c r="BC517" s="160"/>
      <c r="BD517" s="160"/>
      <c r="BE517" s="160"/>
      <c r="BF517" s="160"/>
      <c r="BG517" s="160"/>
      <c r="BH517" s="160"/>
      <c r="BI517" s="160"/>
    </row>
    <row r="518" spans="2:61">
      <c r="B518" s="160"/>
      <c r="C518" s="178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  <c r="BE518" s="160"/>
      <c r="BF518" s="160"/>
      <c r="BG518" s="160"/>
      <c r="BH518" s="160"/>
      <c r="BI518" s="160"/>
    </row>
    <row r="519" spans="2:61">
      <c r="B519" s="160"/>
      <c r="C519" s="178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  <c r="AS519" s="160"/>
      <c r="AT519" s="160"/>
      <c r="AU519" s="160"/>
      <c r="AV519" s="160"/>
      <c r="AW519" s="160"/>
      <c r="AX519" s="160"/>
      <c r="AY519" s="160"/>
      <c r="AZ519" s="160"/>
      <c r="BA519" s="160"/>
      <c r="BB519" s="160"/>
      <c r="BC519" s="160"/>
      <c r="BD519" s="160"/>
      <c r="BE519" s="160"/>
      <c r="BF519" s="160"/>
      <c r="BG519" s="160"/>
      <c r="BH519" s="160"/>
      <c r="BI519" s="160"/>
    </row>
    <row r="520" spans="2:61">
      <c r="B520" s="160"/>
      <c r="C520" s="178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Q520" s="160"/>
      <c r="AR520" s="160"/>
      <c r="AS520" s="160"/>
      <c r="AT520" s="160"/>
      <c r="AU520" s="160"/>
      <c r="AV520" s="160"/>
      <c r="AW520" s="160"/>
      <c r="AX520" s="160"/>
      <c r="AY520" s="160"/>
      <c r="AZ520" s="160"/>
      <c r="BA520" s="160"/>
      <c r="BB520" s="160"/>
      <c r="BC520" s="160"/>
      <c r="BD520" s="160"/>
      <c r="BE520" s="160"/>
      <c r="BF520" s="160"/>
      <c r="BG520" s="160"/>
      <c r="BH520" s="160"/>
      <c r="BI520" s="160"/>
    </row>
    <row r="521" spans="2:61">
      <c r="B521" s="160"/>
      <c r="C521" s="178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  <c r="AS521" s="160"/>
      <c r="AT521" s="160"/>
      <c r="AU521" s="160"/>
      <c r="AV521" s="160"/>
      <c r="AW521" s="160"/>
      <c r="AX521" s="160"/>
      <c r="AY521" s="160"/>
      <c r="AZ521" s="160"/>
      <c r="BA521" s="160"/>
      <c r="BB521" s="160"/>
      <c r="BC521" s="160"/>
      <c r="BD521" s="160"/>
      <c r="BE521" s="160"/>
      <c r="BF521" s="160"/>
      <c r="BG521" s="160"/>
      <c r="BH521" s="160"/>
      <c r="BI521" s="160"/>
    </row>
    <row r="522" spans="2:61">
      <c r="B522" s="160"/>
      <c r="C522" s="178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  <c r="AS522" s="160"/>
      <c r="AT522" s="160"/>
      <c r="AU522" s="160"/>
      <c r="AV522" s="160"/>
      <c r="AW522" s="160"/>
      <c r="AX522" s="160"/>
      <c r="AY522" s="160"/>
      <c r="AZ522" s="160"/>
      <c r="BA522" s="160"/>
      <c r="BB522" s="160"/>
      <c r="BC522" s="160"/>
      <c r="BD522" s="160"/>
      <c r="BE522" s="160"/>
      <c r="BF522" s="160"/>
      <c r="BG522" s="160"/>
      <c r="BH522" s="160"/>
      <c r="BI522" s="160"/>
    </row>
    <row r="523" spans="2:61">
      <c r="B523" s="160"/>
      <c r="C523" s="178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  <c r="AS523" s="160"/>
      <c r="AT523" s="160"/>
      <c r="AU523" s="160"/>
      <c r="AV523" s="160"/>
      <c r="AW523" s="160"/>
      <c r="AX523" s="160"/>
      <c r="AY523" s="160"/>
      <c r="AZ523" s="160"/>
      <c r="BA523" s="160"/>
      <c r="BB523" s="160"/>
      <c r="BC523" s="160"/>
      <c r="BD523" s="160"/>
      <c r="BE523" s="160"/>
      <c r="BF523" s="160"/>
      <c r="BG523" s="160"/>
      <c r="BH523" s="160"/>
      <c r="BI523" s="160"/>
    </row>
    <row r="524" spans="2:61">
      <c r="B524" s="160"/>
      <c r="C524" s="178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Q524" s="160"/>
      <c r="AR524" s="160"/>
      <c r="AS524" s="160"/>
      <c r="AT524" s="160"/>
      <c r="AU524" s="160"/>
      <c r="AV524" s="160"/>
      <c r="AW524" s="160"/>
      <c r="AX524" s="160"/>
      <c r="AY524" s="160"/>
      <c r="AZ524" s="160"/>
      <c r="BA524" s="160"/>
      <c r="BB524" s="160"/>
      <c r="BC524" s="160"/>
      <c r="BD524" s="160"/>
      <c r="BE524" s="160"/>
      <c r="BF524" s="160"/>
      <c r="BG524" s="160"/>
      <c r="BH524" s="160"/>
      <c r="BI524" s="160"/>
    </row>
    <row r="525" spans="2:61">
      <c r="B525" s="160"/>
      <c r="C525" s="178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  <c r="AS525" s="160"/>
      <c r="AT525" s="160"/>
      <c r="AU525" s="160"/>
      <c r="AV525" s="160"/>
      <c r="AW525" s="160"/>
      <c r="AX525" s="160"/>
      <c r="AY525" s="160"/>
      <c r="AZ525" s="160"/>
      <c r="BA525" s="160"/>
      <c r="BB525" s="160"/>
      <c r="BC525" s="160"/>
      <c r="BD525" s="160"/>
      <c r="BE525" s="160"/>
      <c r="BF525" s="160"/>
      <c r="BG525" s="160"/>
      <c r="BH525" s="160"/>
      <c r="BI525" s="160"/>
    </row>
    <row r="526" spans="2:61">
      <c r="B526" s="160"/>
      <c r="C526" s="178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  <c r="AS526" s="160"/>
      <c r="AT526" s="160"/>
      <c r="AU526" s="160"/>
      <c r="AV526" s="160"/>
      <c r="AW526" s="160"/>
      <c r="AX526" s="160"/>
      <c r="AY526" s="160"/>
      <c r="AZ526" s="160"/>
      <c r="BA526" s="160"/>
      <c r="BB526" s="160"/>
      <c r="BC526" s="160"/>
      <c r="BD526" s="160"/>
      <c r="BE526" s="160"/>
      <c r="BF526" s="160"/>
      <c r="BG526" s="160"/>
      <c r="BH526" s="160"/>
      <c r="BI526" s="160"/>
    </row>
    <row r="527" spans="2:61">
      <c r="B527" s="160"/>
      <c r="C527" s="178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  <c r="AS527" s="160"/>
      <c r="AT527" s="160"/>
      <c r="AU527" s="160"/>
      <c r="AV527" s="160"/>
      <c r="AW527" s="160"/>
      <c r="AX527" s="160"/>
      <c r="AY527" s="160"/>
      <c r="AZ527" s="160"/>
      <c r="BA527" s="160"/>
      <c r="BB527" s="160"/>
      <c r="BC527" s="160"/>
      <c r="BD527" s="160"/>
      <c r="BE527" s="160"/>
      <c r="BF527" s="160"/>
      <c r="BG527" s="160"/>
      <c r="BH527" s="160"/>
      <c r="BI527" s="160"/>
    </row>
    <row r="528" spans="2:61">
      <c r="B528" s="160"/>
      <c r="C528" s="178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Q528" s="160"/>
      <c r="AR528" s="160"/>
      <c r="AS528" s="160"/>
      <c r="AT528" s="160"/>
      <c r="AU528" s="160"/>
      <c r="AV528" s="160"/>
      <c r="AW528" s="160"/>
      <c r="AX528" s="160"/>
      <c r="AY528" s="160"/>
      <c r="AZ528" s="160"/>
      <c r="BA528" s="160"/>
      <c r="BB528" s="160"/>
      <c r="BC528" s="160"/>
      <c r="BD528" s="160"/>
      <c r="BE528" s="160"/>
      <c r="BF528" s="160"/>
      <c r="BG528" s="160"/>
      <c r="BH528" s="160"/>
      <c r="BI528" s="160"/>
    </row>
    <row r="529" spans="2:61">
      <c r="B529" s="160"/>
      <c r="C529" s="178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Q529" s="160"/>
      <c r="AR529" s="160"/>
      <c r="AS529" s="160"/>
      <c r="AT529" s="160"/>
      <c r="AU529" s="160"/>
      <c r="AV529" s="160"/>
      <c r="AW529" s="160"/>
      <c r="AX529" s="160"/>
      <c r="AY529" s="160"/>
      <c r="AZ529" s="160"/>
      <c r="BA529" s="160"/>
      <c r="BB529" s="160"/>
      <c r="BC529" s="160"/>
      <c r="BD529" s="160"/>
      <c r="BE529" s="160"/>
      <c r="BF529" s="160"/>
      <c r="BG529" s="160"/>
      <c r="BH529" s="160"/>
      <c r="BI529" s="160"/>
    </row>
    <row r="530" spans="2:61">
      <c r="B530" s="160"/>
      <c r="C530" s="178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160"/>
      <c r="BC530" s="160"/>
      <c r="BD530" s="160"/>
      <c r="BE530" s="160"/>
      <c r="BF530" s="160"/>
      <c r="BG530" s="160"/>
      <c r="BH530" s="160"/>
      <c r="BI530" s="160"/>
    </row>
    <row r="531" spans="2:61">
      <c r="B531" s="160"/>
      <c r="C531" s="178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Q531" s="160"/>
      <c r="AR531" s="160"/>
      <c r="AS531" s="160"/>
      <c r="AT531" s="160"/>
      <c r="AU531" s="160"/>
      <c r="AV531" s="160"/>
      <c r="AW531" s="160"/>
      <c r="AX531" s="160"/>
      <c r="AY531" s="160"/>
      <c r="AZ531" s="160"/>
      <c r="BA531" s="160"/>
      <c r="BB531" s="160"/>
      <c r="BC531" s="160"/>
      <c r="BD531" s="160"/>
      <c r="BE531" s="160"/>
      <c r="BF531" s="160"/>
      <c r="BG531" s="160"/>
      <c r="BH531" s="160"/>
      <c r="BI531" s="160"/>
    </row>
    <row r="532" spans="2:61">
      <c r="B532" s="160"/>
      <c r="C532" s="178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AA532" s="160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  <c r="AS532" s="160"/>
      <c r="AT532" s="160"/>
      <c r="AU532" s="160"/>
      <c r="AV532" s="160"/>
      <c r="AW532" s="160"/>
      <c r="AX532" s="160"/>
      <c r="AY532" s="160"/>
      <c r="AZ532" s="160"/>
      <c r="BA532" s="160"/>
      <c r="BB532" s="160"/>
      <c r="BC532" s="160"/>
      <c r="BD532" s="160"/>
      <c r="BE532" s="160"/>
      <c r="BF532" s="160"/>
      <c r="BG532" s="160"/>
      <c r="BH532" s="160"/>
      <c r="BI532" s="160"/>
    </row>
    <row r="533" spans="2:61">
      <c r="B533" s="160"/>
      <c r="C533" s="178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Q533" s="160"/>
      <c r="AR533" s="160"/>
      <c r="AS533" s="160"/>
      <c r="AT533" s="160"/>
      <c r="AU533" s="160"/>
      <c r="AV533" s="160"/>
      <c r="AW533" s="160"/>
      <c r="AX533" s="160"/>
      <c r="AY533" s="160"/>
      <c r="AZ533" s="160"/>
      <c r="BA533" s="160"/>
      <c r="BB533" s="160"/>
      <c r="BC533" s="160"/>
      <c r="BD533" s="160"/>
      <c r="BE533" s="160"/>
      <c r="BF533" s="160"/>
      <c r="BG533" s="160"/>
      <c r="BH533" s="160"/>
      <c r="BI533" s="160"/>
    </row>
    <row r="534" spans="2:61">
      <c r="B534" s="160"/>
      <c r="C534" s="178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Q534" s="160"/>
      <c r="AR534" s="160"/>
      <c r="AS534" s="160"/>
      <c r="AT534" s="160"/>
      <c r="AU534" s="160"/>
      <c r="AV534" s="160"/>
      <c r="AW534" s="160"/>
      <c r="AX534" s="160"/>
      <c r="AY534" s="160"/>
      <c r="AZ534" s="160"/>
      <c r="BA534" s="160"/>
      <c r="BB534" s="160"/>
      <c r="BC534" s="160"/>
      <c r="BD534" s="160"/>
      <c r="BE534" s="160"/>
      <c r="BF534" s="160"/>
      <c r="BG534" s="160"/>
      <c r="BH534" s="160"/>
      <c r="BI534" s="160"/>
    </row>
    <row r="535" spans="2:61">
      <c r="B535" s="160"/>
      <c r="C535" s="178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Q535" s="160"/>
      <c r="AR535" s="160"/>
      <c r="AS535" s="160"/>
      <c r="AT535" s="160"/>
      <c r="AU535" s="160"/>
      <c r="AV535" s="160"/>
      <c r="AW535" s="160"/>
      <c r="AX535" s="160"/>
      <c r="AY535" s="160"/>
      <c r="AZ535" s="160"/>
      <c r="BA535" s="160"/>
      <c r="BB535" s="160"/>
      <c r="BC535" s="160"/>
      <c r="BD535" s="160"/>
      <c r="BE535" s="160"/>
      <c r="BF535" s="160"/>
      <c r="BG535" s="160"/>
      <c r="BH535" s="160"/>
      <c r="BI535" s="160"/>
    </row>
    <row r="536" spans="2:61">
      <c r="B536" s="160"/>
      <c r="C536" s="178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Q536" s="160"/>
      <c r="AR536" s="160"/>
      <c r="AS536" s="160"/>
      <c r="AT536" s="160"/>
      <c r="AU536" s="160"/>
      <c r="AV536" s="160"/>
      <c r="AW536" s="160"/>
      <c r="AX536" s="160"/>
      <c r="AY536" s="160"/>
      <c r="AZ536" s="160"/>
      <c r="BA536" s="160"/>
      <c r="BB536" s="160"/>
      <c r="BC536" s="160"/>
      <c r="BD536" s="160"/>
      <c r="BE536" s="160"/>
      <c r="BF536" s="160"/>
      <c r="BG536" s="160"/>
      <c r="BH536" s="160"/>
      <c r="BI536" s="160"/>
    </row>
    <row r="537" spans="2:61">
      <c r="B537" s="160"/>
      <c r="C537" s="178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Q537" s="160"/>
      <c r="AR537" s="160"/>
      <c r="AS537" s="160"/>
      <c r="AT537" s="160"/>
      <c r="AU537" s="160"/>
      <c r="AV537" s="160"/>
      <c r="AW537" s="160"/>
      <c r="AX537" s="160"/>
      <c r="AY537" s="160"/>
      <c r="AZ537" s="160"/>
      <c r="BA537" s="160"/>
      <c r="BB537" s="160"/>
      <c r="BC537" s="160"/>
      <c r="BD537" s="160"/>
      <c r="BE537" s="160"/>
      <c r="BF537" s="160"/>
      <c r="BG537" s="160"/>
      <c r="BH537" s="160"/>
      <c r="BI537" s="160"/>
    </row>
    <row r="538" spans="2:61">
      <c r="B538" s="160"/>
      <c r="C538" s="178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Q538" s="160"/>
      <c r="AR538" s="160"/>
      <c r="AS538" s="160"/>
      <c r="AT538" s="160"/>
      <c r="AU538" s="160"/>
      <c r="AV538" s="160"/>
      <c r="AW538" s="160"/>
      <c r="AX538" s="160"/>
      <c r="AY538" s="160"/>
      <c r="AZ538" s="160"/>
      <c r="BA538" s="160"/>
      <c r="BB538" s="160"/>
      <c r="BC538" s="160"/>
      <c r="BD538" s="160"/>
      <c r="BE538" s="160"/>
      <c r="BF538" s="160"/>
      <c r="BG538" s="160"/>
      <c r="BH538" s="160"/>
      <c r="BI538" s="160"/>
    </row>
    <row r="539" spans="2:61">
      <c r="B539" s="160"/>
      <c r="C539" s="178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Q539" s="160"/>
      <c r="AR539" s="160"/>
      <c r="AS539" s="160"/>
      <c r="AT539" s="160"/>
      <c r="AU539" s="160"/>
      <c r="AV539" s="160"/>
      <c r="AW539" s="160"/>
      <c r="AX539" s="160"/>
      <c r="AY539" s="160"/>
      <c r="AZ539" s="160"/>
      <c r="BA539" s="160"/>
      <c r="BB539" s="160"/>
      <c r="BC539" s="160"/>
      <c r="BD539" s="160"/>
      <c r="BE539" s="160"/>
      <c r="BF539" s="160"/>
      <c r="BG539" s="160"/>
      <c r="BH539" s="160"/>
      <c r="BI539" s="160"/>
    </row>
    <row r="540" spans="2:61">
      <c r="B540" s="160"/>
      <c r="C540" s="178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Q540" s="160"/>
      <c r="AR540" s="160"/>
      <c r="AS540" s="160"/>
      <c r="AT540" s="160"/>
      <c r="AU540" s="160"/>
      <c r="AV540" s="160"/>
      <c r="AW540" s="160"/>
      <c r="AX540" s="160"/>
      <c r="AY540" s="160"/>
      <c r="AZ540" s="160"/>
      <c r="BA540" s="160"/>
      <c r="BB540" s="160"/>
      <c r="BC540" s="160"/>
      <c r="BD540" s="160"/>
      <c r="BE540" s="160"/>
      <c r="BF540" s="160"/>
      <c r="BG540" s="160"/>
      <c r="BH540" s="160"/>
      <c r="BI540" s="160"/>
    </row>
    <row r="541" spans="2:61">
      <c r="B541" s="160"/>
      <c r="C541" s="178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Q541" s="160"/>
      <c r="AR541" s="160"/>
      <c r="AS541" s="160"/>
      <c r="AT541" s="160"/>
      <c r="AU541" s="160"/>
      <c r="AV541" s="160"/>
      <c r="AW541" s="160"/>
      <c r="AX541" s="160"/>
      <c r="AY541" s="160"/>
      <c r="AZ541" s="160"/>
      <c r="BA541" s="160"/>
      <c r="BB541" s="160"/>
      <c r="BC541" s="160"/>
      <c r="BD541" s="160"/>
      <c r="BE541" s="160"/>
      <c r="BF541" s="160"/>
      <c r="BG541" s="160"/>
      <c r="BH541" s="160"/>
      <c r="BI541" s="160"/>
    </row>
    <row r="542" spans="2:61">
      <c r="B542" s="160"/>
      <c r="C542" s="178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Q542" s="160"/>
      <c r="AR542" s="160"/>
      <c r="AS542" s="160"/>
      <c r="AT542" s="160"/>
      <c r="AU542" s="160"/>
      <c r="AV542" s="160"/>
      <c r="AW542" s="160"/>
      <c r="AX542" s="160"/>
      <c r="AY542" s="160"/>
      <c r="AZ542" s="160"/>
      <c r="BA542" s="160"/>
      <c r="BB542" s="160"/>
      <c r="BC542" s="160"/>
      <c r="BD542" s="160"/>
      <c r="BE542" s="160"/>
      <c r="BF542" s="160"/>
      <c r="BG542" s="160"/>
      <c r="BH542" s="160"/>
      <c r="BI542" s="160"/>
    </row>
    <row r="543" spans="2:61">
      <c r="B543" s="160"/>
      <c r="C543" s="178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Q543" s="160"/>
      <c r="AR543" s="160"/>
      <c r="AS543" s="160"/>
      <c r="AT543" s="160"/>
      <c r="AU543" s="160"/>
      <c r="AV543" s="160"/>
      <c r="AW543" s="160"/>
      <c r="AX543" s="160"/>
      <c r="AY543" s="160"/>
      <c r="AZ543" s="160"/>
      <c r="BA543" s="160"/>
      <c r="BB543" s="160"/>
      <c r="BC543" s="160"/>
      <c r="BD543" s="160"/>
      <c r="BE543" s="160"/>
      <c r="BF543" s="160"/>
      <c r="BG543" s="160"/>
      <c r="BH543" s="160"/>
      <c r="BI543" s="160"/>
    </row>
    <row r="544" spans="2:61">
      <c r="B544" s="160"/>
      <c r="C544" s="178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Q544" s="160"/>
      <c r="AR544" s="160"/>
      <c r="AS544" s="160"/>
      <c r="AT544" s="160"/>
      <c r="AU544" s="160"/>
      <c r="AV544" s="160"/>
      <c r="AW544" s="160"/>
      <c r="AX544" s="160"/>
      <c r="AY544" s="160"/>
      <c r="AZ544" s="160"/>
      <c r="BA544" s="160"/>
      <c r="BB544" s="160"/>
      <c r="BC544" s="160"/>
      <c r="BD544" s="160"/>
      <c r="BE544" s="160"/>
      <c r="BF544" s="160"/>
      <c r="BG544" s="160"/>
      <c r="BH544" s="160"/>
      <c r="BI544" s="160"/>
    </row>
    <row r="545" spans="2:61">
      <c r="B545" s="160"/>
      <c r="C545" s="178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Q545" s="160"/>
      <c r="AR545" s="160"/>
      <c r="AS545" s="160"/>
      <c r="AT545" s="160"/>
      <c r="AU545" s="160"/>
      <c r="AV545" s="160"/>
      <c r="AW545" s="160"/>
      <c r="AX545" s="160"/>
      <c r="AY545" s="160"/>
      <c r="AZ545" s="160"/>
      <c r="BA545" s="160"/>
      <c r="BB545" s="160"/>
      <c r="BC545" s="160"/>
      <c r="BD545" s="160"/>
      <c r="BE545" s="160"/>
      <c r="BF545" s="160"/>
      <c r="BG545" s="160"/>
      <c r="BH545" s="160"/>
      <c r="BI545" s="160"/>
    </row>
    <row r="546" spans="2:61">
      <c r="B546" s="160"/>
      <c r="C546" s="178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Q546" s="160"/>
      <c r="AR546" s="160"/>
      <c r="AS546" s="160"/>
      <c r="AT546" s="160"/>
      <c r="AU546" s="160"/>
      <c r="AV546" s="160"/>
      <c r="AW546" s="160"/>
      <c r="AX546" s="160"/>
      <c r="AY546" s="160"/>
      <c r="AZ546" s="160"/>
      <c r="BA546" s="160"/>
      <c r="BB546" s="160"/>
      <c r="BC546" s="160"/>
      <c r="BD546" s="160"/>
      <c r="BE546" s="160"/>
      <c r="BF546" s="160"/>
      <c r="BG546" s="160"/>
      <c r="BH546" s="160"/>
      <c r="BI546" s="160"/>
    </row>
    <row r="547" spans="2:61">
      <c r="B547" s="160"/>
      <c r="C547" s="178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Q547" s="160"/>
      <c r="AR547" s="160"/>
      <c r="AS547" s="160"/>
      <c r="AT547" s="160"/>
      <c r="AU547" s="160"/>
      <c r="AV547" s="160"/>
      <c r="AW547" s="160"/>
      <c r="AX547" s="160"/>
      <c r="AY547" s="160"/>
      <c r="AZ547" s="160"/>
      <c r="BA547" s="160"/>
      <c r="BB547" s="160"/>
      <c r="BC547" s="160"/>
      <c r="BD547" s="160"/>
      <c r="BE547" s="160"/>
      <c r="BF547" s="160"/>
      <c r="BG547" s="160"/>
      <c r="BH547" s="160"/>
      <c r="BI547" s="160"/>
    </row>
    <row r="548" spans="2:61">
      <c r="B548" s="160"/>
      <c r="C548" s="178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Q548" s="160"/>
      <c r="AR548" s="160"/>
      <c r="AS548" s="160"/>
      <c r="AT548" s="160"/>
      <c r="AU548" s="160"/>
      <c r="AV548" s="160"/>
      <c r="AW548" s="160"/>
      <c r="AX548" s="160"/>
      <c r="AY548" s="160"/>
      <c r="AZ548" s="160"/>
      <c r="BA548" s="160"/>
      <c r="BB548" s="160"/>
      <c r="BC548" s="160"/>
      <c r="BD548" s="160"/>
      <c r="BE548" s="160"/>
      <c r="BF548" s="160"/>
      <c r="BG548" s="160"/>
      <c r="BH548" s="160"/>
      <c r="BI548" s="160"/>
    </row>
    <row r="549" spans="2:61">
      <c r="B549" s="160"/>
      <c r="C549" s="178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Q549" s="160"/>
      <c r="AR549" s="160"/>
      <c r="AS549" s="160"/>
      <c r="AT549" s="160"/>
      <c r="AU549" s="160"/>
      <c r="AV549" s="160"/>
      <c r="AW549" s="160"/>
      <c r="AX549" s="160"/>
      <c r="AY549" s="160"/>
      <c r="AZ549" s="160"/>
      <c r="BA549" s="160"/>
      <c r="BB549" s="160"/>
      <c r="BC549" s="160"/>
      <c r="BD549" s="160"/>
      <c r="BE549" s="160"/>
      <c r="BF549" s="160"/>
      <c r="BG549" s="160"/>
      <c r="BH549" s="160"/>
      <c r="BI549" s="160"/>
    </row>
    <row r="550" spans="2:61">
      <c r="B550" s="160"/>
      <c r="C550" s="178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Q550" s="160"/>
      <c r="AR550" s="160"/>
      <c r="AS550" s="160"/>
      <c r="AT550" s="160"/>
      <c r="AU550" s="160"/>
      <c r="AV550" s="160"/>
      <c r="AW550" s="160"/>
      <c r="AX550" s="160"/>
      <c r="AY550" s="160"/>
      <c r="AZ550" s="160"/>
      <c r="BA550" s="160"/>
      <c r="BB550" s="160"/>
      <c r="BC550" s="160"/>
      <c r="BD550" s="160"/>
      <c r="BE550" s="160"/>
      <c r="BF550" s="160"/>
      <c r="BG550" s="160"/>
      <c r="BH550" s="160"/>
      <c r="BI550" s="160"/>
    </row>
    <row r="551" spans="2:61">
      <c r="B551" s="160"/>
      <c r="C551" s="178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Q551" s="160"/>
      <c r="AR551" s="160"/>
      <c r="AS551" s="160"/>
      <c r="AT551" s="160"/>
      <c r="AU551" s="160"/>
      <c r="AV551" s="160"/>
      <c r="AW551" s="160"/>
      <c r="AX551" s="160"/>
      <c r="AY551" s="160"/>
      <c r="AZ551" s="160"/>
      <c r="BA551" s="160"/>
      <c r="BB551" s="160"/>
      <c r="BC551" s="160"/>
      <c r="BD551" s="160"/>
      <c r="BE551" s="160"/>
      <c r="BF551" s="160"/>
      <c r="BG551" s="160"/>
      <c r="BH551" s="160"/>
      <c r="BI551" s="160"/>
    </row>
    <row r="552" spans="2:61">
      <c r="B552" s="160"/>
      <c r="C552" s="178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Q552" s="160"/>
      <c r="AR552" s="160"/>
      <c r="AS552" s="160"/>
      <c r="AT552" s="160"/>
      <c r="AU552" s="160"/>
      <c r="AV552" s="160"/>
      <c r="AW552" s="160"/>
      <c r="AX552" s="160"/>
      <c r="AY552" s="160"/>
      <c r="AZ552" s="160"/>
      <c r="BA552" s="160"/>
      <c r="BB552" s="160"/>
      <c r="BC552" s="160"/>
      <c r="BD552" s="160"/>
      <c r="BE552" s="160"/>
      <c r="BF552" s="160"/>
      <c r="BG552" s="160"/>
      <c r="BH552" s="160"/>
      <c r="BI552" s="160"/>
    </row>
    <row r="553" spans="2:61">
      <c r="B553" s="160"/>
      <c r="C553" s="178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AA553" s="160"/>
      <c r="AB553" s="160"/>
      <c r="AC553" s="160"/>
      <c r="AD553" s="160"/>
      <c r="AE553" s="160"/>
      <c r="AF553" s="160"/>
      <c r="AG553" s="160"/>
      <c r="AH553" s="160"/>
      <c r="AI553" s="160"/>
      <c r="AJ553" s="160"/>
      <c r="AK553" s="160"/>
      <c r="AL553" s="160"/>
      <c r="AM553" s="160"/>
      <c r="AN553" s="160"/>
      <c r="AO553" s="160"/>
      <c r="AP553" s="160"/>
      <c r="AQ553" s="160"/>
      <c r="AR553" s="160"/>
      <c r="AS553" s="160"/>
      <c r="AT553" s="160"/>
      <c r="AU553" s="160"/>
      <c r="AV553" s="160"/>
      <c r="AW553" s="160"/>
      <c r="AX553" s="160"/>
      <c r="AY553" s="160"/>
      <c r="AZ553" s="160"/>
      <c r="BA553" s="160"/>
      <c r="BB553" s="160"/>
      <c r="BC553" s="160"/>
      <c r="BD553" s="160"/>
      <c r="BE553" s="160"/>
      <c r="BF553" s="160"/>
      <c r="BG553" s="160"/>
      <c r="BH553" s="160"/>
      <c r="BI553" s="160"/>
    </row>
    <row r="554" spans="2:61">
      <c r="B554" s="160"/>
      <c r="C554" s="178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Q554" s="160"/>
      <c r="AR554" s="160"/>
      <c r="AS554" s="160"/>
      <c r="AT554" s="160"/>
      <c r="AU554" s="160"/>
      <c r="AV554" s="160"/>
      <c r="AW554" s="160"/>
      <c r="AX554" s="160"/>
      <c r="AY554" s="160"/>
      <c r="AZ554" s="160"/>
      <c r="BA554" s="160"/>
      <c r="BB554" s="160"/>
      <c r="BC554" s="160"/>
      <c r="BD554" s="160"/>
      <c r="BE554" s="160"/>
      <c r="BF554" s="160"/>
      <c r="BG554" s="160"/>
      <c r="BH554" s="160"/>
      <c r="BI554" s="160"/>
    </row>
    <row r="555" spans="2:61">
      <c r="B555" s="160"/>
      <c r="C555" s="178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Q555" s="160"/>
      <c r="AR555" s="160"/>
      <c r="AS555" s="160"/>
      <c r="AT555" s="160"/>
      <c r="AU555" s="160"/>
      <c r="AV555" s="160"/>
      <c r="AW555" s="160"/>
      <c r="AX555" s="160"/>
      <c r="AY555" s="160"/>
      <c r="AZ555" s="160"/>
      <c r="BA555" s="160"/>
      <c r="BB555" s="160"/>
      <c r="BC555" s="160"/>
      <c r="BD555" s="160"/>
      <c r="BE555" s="160"/>
      <c r="BF555" s="160"/>
      <c r="BG555" s="160"/>
      <c r="BH555" s="160"/>
      <c r="BI555" s="160"/>
    </row>
    <row r="556" spans="2:61">
      <c r="B556" s="160"/>
      <c r="C556" s="178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Q556" s="160"/>
      <c r="AR556" s="160"/>
      <c r="AS556" s="160"/>
      <c r="AT556" s="160"/>
      <c r="AU556" s="160"/>
      <c r="AV556" s="160"/>
      <c r="AW556" s="160"/>
      <c r="AX556" s="160"/>
      <c r="AY556" s="160"/>
      <c r="AZ556" s="160"/>
      <c r="BA556" s="160"/>
      <c r="BB556" s="160"/>
      <c r="BC556" s="160"/>
      <c r="BD556" s="160"/>
      <c r="BE556" s="160"/>
      <c r="BF556" s="160"/>
      <c r="BG556" s="160"/>
      <c r="BH556" s="160"/>
      <c r="BI556" s="160"/>
    </row>
    <row r="557" spans="2:61">
      <c r="B557" s="160"/>
      <c r="C557" s="178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Q557" s="160"/>
      <c r="AR557" s="160"/>
      <c r="AS557" s="160"/>
      <c r="AT557" s="160"/>
      <c r="AU557" s="160"/>
      <c r="AV557" s="160"/>
      <c r="AW557" s="160"/>
      <c r="AX557" s="160"/>
      <c r="AY557" s="160"/>
      <c r="AZ557" s="160"/>
      <c r="BA557" s="160"/>
      <c r="BB557" s="160"/>
      <c r="BC557" s="160"/>
      <c r="BD557" s="160"/>
      <c r="BE557" s="160"/>
      <c r="BF557" s="160"/>
      <c r="BG557" s="160"/>
      <c r="BH557" s="160"/>
      <c r="BI557" s="160"/>
    </row>
    <row r="558" spans="2:61">
      <c r="B558" s="160"/>
      <c r="C558" s="178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Q558" s="160"/>
      <c r="AR558" s="160"/>
      <c r="AS558" s="160"/>
      <c r="AT558" s="160"/>
      <c r="AU558" s="160"/>
      <c r="AV558" s="160"/>
      <c r="AW558" s="160"/>
      <c r="AX558" s="160"/>
      <c r="AY558" s="160"/>
      <c r="AZ558" s="160"/>
      <c r="BA558" s="160"/>
      <c r="BB558" s="160"/>
      <c r="BC558" s="160"/>
      <c r="BD558" s="160"/>
      <c r="BE558" s="160"/>
      <c r="BF558" s="160"/>
      <c r="BG558" s="160"/>
      <c r="BH558" s="160"/>
      <c r="BI558" s="160"/>
    </row>
    <row r="559" spans="2:61">
      <c r="B559" s="160"/>
      <c r="C559" s="178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Q559" s="160"/>
      <c r="AR559" s="160"/>
      <c r="AS559" s="160"/>
      <c r="AT559" s="160"/>
      <c r="AU559" s="160"/>
      <c r="AV559" s="160"/>
      <c r="AW559" s="160"/>
      <c r="AX559" s="160"/>
      <c r="AY559" s="160"/>
      <c r="AZ559" s="160"/>
      <c r="BA559" s="160"/>
      <c r="BB559" s="160"/>
      <c r="BC559" s="160"/>
      <c r="BD559" s="160"/>
      <c r="BE559" s="160"/>
      <c r="BF559" s="160"/>
      <c r="BG559" s="160"/>
      <c r="BH559" s="160"/>
      <c r="BI559" s="160"/>
    </row>
    <row r="560" spans="2:61">
      <c r="B560" s="160"/>
      <c r="C560" s="178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Q560" s="160"/>
      <c r="AR560" s="160"/>
      <c r="AS560" s="160"/>
      <c r="AT560" s="160"/>
      <c r="AU560" s="160"/>
      <c r="AV560" s="160"/>
      <c r="AW560" s="160"/>
      <c r="AX560" s="160"/>
      <c r="AY560" s="160"/>
      <c r="AZ560" s="160"/>
      <c r="BA560" s="160"/>
      <c r="BB560" s="160"/>
      <c r="BC560" s="160"/>
      <c r="BD560" s="160"/>
      <c r="BE560" s="160"/>
      <c r="BF560" s="160"/>
      <c r="BG560" s="160"/>
      <c r="BH560" s="160"/>
      <c r="BI560" s="160"/>
    </row>
    <row r="561" spans="2:61">
      <c r="B561" s="160"/>
      <c r="C561" s="178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Q561" s="160"/>
      <c r="AR561" s="160"/>
      <c r="AS561" s="160"/>
      <c r="AT561" s="160"/>
      <c r="AU561" s="160"/>
      <c r="AV561" s="160"/>
      <c r="AW561" s="160"/>
      <c r="AX561" s="160"/>
      <c r="AY561" s="160"/>
      <c r="AZ561" s="160"/>
      <c r="BA561" s="160"/>
      <c r="BB561" s="160"/>
      <c r="BC561" s="160"/>
      <c r="BD561" s="160"/>
      <c r="BE561" s="160"/>
      <c r="BF561" s="160"/>
      <c r="BG561" s="160"/>
      <c r="BH561" s="160"/>
      <c r="BI561" s="160"/>
    </row>
    <row r="562" spans="2:61">
      <c r="B562" s="160"/>
      <c r="C562" s="178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Q562" s="160"/>
      <c r="AR562" s="160"/>
      <c r="AS562" s="160"/>
      <c r="AT562" s="160"/>
      <c r="AU562" s="160"/>
      <c r="AV562" s="160"/>
      <c r="AW562" s="160"/>
      <c r="AX562" s="160"/>
      <c r="AY562" s="160"/>
      <c r="AZ562" s="160"/>
      <c r="BA562" s="160"/>
      <c r="BB562" s="160"/>
      <c r="BC562" s="160"/>
      <c r="BD562" s="160"/>
      <c r="BE562" s="160"/>
      <c r="BF562" s="160"/>
      <c r="BG562" s="160"/>
      <c r="BH562" s="160"/>
      <c r="BI562" s="160"/>
    </row>
    <row r="563" spans="2:61">
      <c r="B563" s="160"/>
      <c r="C563" s="178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Q563" s="160"/>
      <c r="AR563" s="160"/>
      <c r="AS563" s="160"/>
      <c r="AT563" s="160"/>
      <c r="AU563" s="160"/>
      <c r="AV563" s="160"/>
      <c r="AW563" s="160"/>
      <c r="AX563" s="160"/>
      <c r="AY563" s="160"/>
      <c r="AZ563" s="160"/>
      <c r="BA563" s="160"/>
      <c r="BB563" s="160"/>
      <c r="BC563" s="160"/>
      <c r="BD563" s="160"/>
      <c r="BE563" s="160"/>
      <c r="BF563" s="160"/>
      <c r="BG563" s="160"/>
      <c r="BH563" s="160"/>
      <c r="BI563" s="160"/>
    </row>
    <row r="564" spans="2:61">
      <c r="B564" s="160"/>
      <c r="C564" s="178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Q564" s="160"/>
      <c r="AR564" s="160"/>
      <c r="AS564" s="160"/>
      <c r="AT564" s="160"/>
      <c r="AU564" s="160"/>
      <c r="AV564" s="160"/>
      <c r="AW564" s="160"/>
      <c r="AX564" s="160"/>
      <c r="AY564" s="160"/>
      <c r="AZ564" s="160"/>
      <c r="BA564" s="160"/>
      <c r="BB564" s="160"/>
      <c r="BC564" s="160"/>
      <c r="BD564" s="160"/>
      <c r="BE564" s="160"/>
      <c r="BF564" s="160"/>
      <c r="BG564" s="160"/>
      <c r="BH564" s="160"/>
      <c r="BI564" s="160"/>
    </row>
    <row r="565" spans="2:61">
      <c r="B565" s="160"/>
      <c r="C565" s="178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Q565" s="160"/>
      <c r="AR565" s="160"/>
      <c r="AS565" s="160"/>
      <c r="AT565" s="160"/>
      <c r="AU565" s="160"/>
      <c r="AV565" s="160"/>
      <c r="AW565" s="160"/>
      <c r="AX565" s="160"/>
      <c r="AY565" s="160"/>
      <c r="AZ565" s="160"/>
      <c r="BA565" s="160"/>
      <c r="BB565" s="160"/>
      <c r="BC565" s="160"/>
      <c r="BD565" s="160"/>
      <c r="BE565" s="160"/>
      <c r="BF565" s="160"/>
      <c r="BG565" s="160"/>
      <c r="BH565" s="160"/>
      <c r="BI565" s="160"/>
    </row>
    <row r="566" spans="2:61">
      <c r="B566" s="160"/>
      <c r="C566" s="178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Q566" s="160"/>
      <c r="AR566" s="160"/>
      <c r="AS566" s="160"/>
      <c r="AT566" s="160"/>
      <c r="AU566" s="160"/>
      <c r="AV566" s="160"/>
      <c r="AW566" s="160"/>
      <c r="AX566" s="160"/>
      <c r="AY566" s="160"/>
      <c r="AZ566" s="160"/>
      <c r="BA566" s="160"/>
      <c r="BB566" s="160"/>
      <c r="BC566" s="160"/>
      <c r="BD566" s="160"/>
      <c r="BE566" s="160"/>
      <c r="BF566" s="160"/>
      <c r="BG566" s="160"/>
      <c r="BH566" s="160"/>
      <c r="BI566" s="160"/>
    </row>
    <row r="567" spans="2:61">
      <c r="B567" s="160"/>
      <c r="C567" s="178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Q567" s="160"/>
      <c r="AR567" s="160"/>
      <c r="AS567" s="160"/>
      <c r="AT567" s="160"/>
      <c r="AU567" s="160"/>
      <c r="AV567" s="160"/>
      <c r="AW567" s="160"/>
      <c r="AX567" s="160"/>
      <c r="AY567" s="160"/>
      <c r="AZ567" s="160"/>
      <c r="BA567" s="160"/>
      <c r="BB567" s="160"/>
      <c r="BC567" s="160"/>
      <c r="BD567" s="160"/>
      <c r="BE567" s="160"/>
      <c r="BF567" s="160"/>
      <c r="BG567" s="160"/>
      <c r="BH567" s="160"/>
      <c r="BI567" s="160"/>
    </row>
    <row r="568" spans="2:61">
      <c r="B568" s="160"/>
      <c r="C568" s="178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Q568" s="160"/>
      <c r="AR568" s="160"/>
      <c r="AS568" s="160"/>
      <c r="AT568" s="160"/>
      <c r="AU568" s="160"/>
      <c r="AV568" s="160"/>
      <c r="AW568" s="160"/>
      <c r="AX568" s="160"/>
      <c r="AY568" s="160"/>
      <c r="AZ568" s="160"/>
      <c r="BA568" s="160"/>
      <c r="BB568" s="160"/>
      <c r="BC568" s="160"/>
      <c r="BD568" s="160"/>
      <c r="BE568" s="160"/>
      <c r="BF568" s="160"/>
      <c r="BG568" s="160"/>
      <c r="BH568" s="160"/>
      <c r="BI568" s="160"/>
    </row>
    <row r="569" spans="2:61">
      <c r="B569" s="160"/>
      <c r="C569" s="178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Q569" s="160"/>
      <c r="AR569" s="160"/>
      <c r="AS569" s="160"/>
      <c r="AT569" s="160"/>
      <c r="AU569" s="160"/>
      <c r="AV569" s="160"/>
      <c r="AW569" s="160"/>
      <c r="AX569" s="160"/>
      <c r="AY569" s="160"/>
      <c r="AZ569" s="160"/>
      <c r="BA569" s="160"/>
      <c r="BB569" s="160"/>
      <c r="BC569" s="160"/>
      <c r="BD569" s="160"/>
      <c r="BE569" s="160"/>
      <c r="BF569" s="160"/>
      <c r="BG569" s="160"/>
      <c r="BH569" s="160"/>
      <c r="BI569" s="160"/>
    </row>
    <row r="570" spans="2:61">
      <c r="B570" s="160"/>
      <c r="C570" s="178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Q570" s="160"/>
      <c r="AR570" s="160"/>
      <c r="AS570" s="160"/>
      <c r="AT570" s="160"/>
      <c r="AU570" s="160"/>
      <c r="AV570" s="160"/>
      <c r="AW570" s="160"/>
      <c r="AX570" s="160"/>
      <c r="AY570" s="160"/>
      <c r="AZ570" s="160"/>
      <c r="BA570" s="160"/>
      <c r="BB570" s="160"/>
      <c r="BC570" s="160"/>
      <c r="BD570" s="160"/>
      <c r="BE570" s="160"/>
      <c r="BF570" s="160"/>
      <c r="BG570" s="160"/>
      <c r="BH570" s="160"/>
      <c r="BI570" s="160"/>
    </row>
    <row r="571" spans="2:61">
      <c r="B571" s="160"/>
      <c r="C571" s="178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Q571" s="160"/>
      <c r="AR571" s="160"/>
      <c r="AS571" s="160"/>
      <c r="AT571" s="160"/>
      <c r="AU571" s="160"/>
      <c r="AV571" s="160"/>
      <c r="AW571" s="160"/>
      <c r="AX571" s="160"/>
      <c r="AY571" s="160"/>
      <c r="AZ571" s="160"/>
      <c r="BA571" s="160"/>
      <c r="BB571" s="160"/>
      <c r="BC571" s="160"/>
      <c r="BD571" s="160"/>
      <c r="BE571" s="160"/>
      <c r="BF571" s="160"/>
      <c r="BG571" s="160"/>
      <c r="BH571" s="160"/>
      <c r="BI571" s="160"/>
    </row>
    <row r="572" spans="2:61">
      <c r="B572" s="160"/>
      <c r="C572" s="178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Q572" s="160"/>
      <c r="AR572" s="160"/>
      <c r="AS572" s="160"/>
      <c r="AT572" s="160"/>
      <c r="AU572" s="160"/>
      <c r="AV572" s="160"/>
      <c r="AW572" s="160"/>
      <c r="AX572" s="160"/>
      <c r="AY572" s="160"/>
      <c r="AZ572" s="160"/>
      <c r="BA572" s="160"/>
      <c r="BB572" s="160"/>
      <c r="BC572" s="160"/>
      <c r="BD572" s="160"/>
      <c r="BE572" s="160"/>
      <c r="BF572" s="160"/>
      <c r="BG572" s="160"/>
      <c r="BH572" s="160"/>
      <c r="BI572" s="160"/>
    </row>
    <row r="573" spans="2:61">
      <c r="B573" s="160"/>
      <c r="C573" s="178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Q573" s="160"/>
      <c r="AR573" s="160"/>
      <c r="AS573" s="160"/>
      <c r="AT573" s="160"/>
      <c r="AU573" s="160"/>
      <c r="AV573" s="160"/>
      <c r="AW573" s="160"/>
      <c r="AX573" s="160"/>
      <c r="AY573" s="160"/>
      <c r="AZ573" s="160"/>
      <c r="BA573" s="160"/>
      <c r="BB573" s="160"/>
      <c r="BC573" s="160"/>
      <c r="BD573" s="160"/>
      <c r="BE573" s="160"/>
      <c r="BF573" s="160"/>
      <c r="BG573" s="160"/>
      <c r="BH573" s="160"/>
      <c r="BI573" s="160"/>
    </row>
    <row r="574" spans="2:61">
      <c r="B574" s="160"/>
      <c r="C574" s="178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Q574" s="160"/>
      <c r="AR574" s="160"/>
      <c r="AS574" s="160"/>
      <c r="AT574" s="160"/>
      <c r="AU574" s="160"/>
      <c r="AV574" s="160"/>
      <c r="AW574" s="160"/>
      <c r="AX574" s="160"/>
      <c r="AY574" s="160"/>
      <c r="AZ574" s="160"/>
      <c r="BA574" s="160"/>
      <c r="BB574" s="160"/>
      <c r="BC574" s="160"/>
      <c r="BD574" s="160"/>
      <c r="BE574" s="160"/>
      <c r="BF574" s="160"/>
      <c r="BG574" s="160"/>
      <c r="BH574" s="160"/>
      <c r="BI574" s="160"/>
    </row>
    <row r="575" spans="2:61">
      <c r="B575" s="160"/>
      <c r="C575" s="178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Q575" s="160"/>
      <c r="AR575" s="160"/>
      <c r="AS575" s="160"/>
      <c r="AT575" s="160"/>
      <c r="AU575" s="160"/>
      <c r="AV575" s="160"/>
      <c r="AW575" s="160"/>
      <c r="AX575" s="160"/>
      <c r="AY575" s="160"/>
      <c r="AZ575" s="160"/>
      <c r="BA575" s="160"/>
      <c r="BB575" s="160"/>
      <c r="BC575" s="160"/>
      <c r="BD575" s="160"/>
      <c r="BE575" s="160"/>
      <c r="BF575" s="160"/>
      <c r="BG575" s="160"/>
      <c r="BH575" s="160"/>
      <c r="BI575" s="160"/>
    </row>
    <row r="576" spans="2:61">
      <c r="B576" s="160"/>
      <c r="C576" s="178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AA576" s="160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  <c r="AM576" s="160"/>
      <c r="AN576" s="160"/>
      <c r="AO576" s="160"/>
      <c r="AP576" s="160"/>
      <c r="AQ576" s="160"/>
      <c r="AR576" s="160"/>
      <c r="AS576" s="160"/>
      <c r="AT576" s="160"/>
      <c r="AU576" s="160"/>
      <c r="AV576" s="160"/>
      <c r="AW576" s="160"/>
      <c r="AX576" s="160"/>
      <c r="AY576" s="160"/>
      <c r="AZ576" s="160"/>
      <c r="BA576" s="160"/>
      <c r="BB576" s="160"/>
      <c r="BC576" s="160"/>
      <c r="BD576" s="160"/>
      <c r="BE576" s="160"/>
      <c r="BF576" s="160"/>
      <c r="BG576" s="160"/>
      <c r="BH576" s="160"/>
      <c r="BI576" s="160"/>
    </row>
    <row r="577" spans="2:61">
      <c r="B577" s="160"/>
      <c r="C577" s="178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Q577" s="160"/>
      <c r="AR577" s="160"/>
      <c r="AS577" s="160"/>
      <c r="AT577" s="160"/>
      <c r="AU577" s="160"/>
      <c r="AV577" s="160"/>
      <c r="AW577" s="160"/>
      <c r="AX577" s="160"/>
      <c r="AY577" s="160"/>
      <c r="AZ577" s="160"/>
      <c r="BA577" s="160"/>
      <c r="BB577" s="160"/>
      <c r="BC577" s="160"/>
      <c r="BD577" s="160"/>
      <c r="BE577" s="160"/>
      <c r="BF577" s="160"/>
      <c r="BG577" s="160"/>
      <c r="BH577" s="160"/>
      <c r="BI577" s="160"/>
    </row>
    <row r="578" spans="2:61">
      <c r="B578" s="160"/>
      <c r="C578" s="178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Q578" s="160"/>
      <c r="AR578" s="160"/>
      <c r="AS578" s="160"/>
      <c r="AT578" s="160"/>
      <c r="AU578" s="160"/>
      <c r="AV578" s="160"/>
      <c r="AW578" s="160"/>
      <c r="AX578" s="160"/>
      <c r="AY578" s="160"/>
      <c r="AZ578" s="160"/>
      <c r="BA578" s="160"/>
      <c r="BB578" s="160"/>
      <c r="BC578" s="160"/>
      <c r="BD578" s="160"/>
      <c r="BE578" s="160"/>
      <c r="BF578" s="160"/>
      <c r="BG578" s="160"/>
      <c r="BH578" s="160"/>
      <c r="BI578" s="160"/>
    </row>
    <row r="579" spans="2:61">
      <c r="B579" s="160"/>
      <c r="C579" s="178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Q579" s="160"/>
      <c r="AR579" s="160"/>
      <c r="AS579" s="160"/>
      <c r="AT579" s="160"/>
      <c r="AU579" s="160"/>
      <c r="AV579" s="160"/>
      <c r="AW579" s="160"/>
      <c r="AX579" s="160"/>
      <c r="AY579" s="160"/>
      <c r="AZ579" s="160"/>
      <c r="BA579" s="160"/>
      <c r="BB579" s="160"/>
      <c r="BC579" s="160"/>
      <c r="BD579" s="160"/>
      <c r="BE579" s="160"/>
      <c r="BF579" s="160"/>
      <c r="BG579" s="160"/>
      <c r="BH579" s="160"/>
      <c r="BI579" s="160"/>
    </row>
    <row r="580" spans="2:61">
      <c r="B580" s="160"/>
      <c r="C580" s="178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Q580" s="160"/>
      <c r="AR580" s="160"/>
      <c r="AS580" s="160"/>
      <c r="AT580" s="160"/>
      <c r="AU580" s="160"/>
      <c r="AV580" s="160"/>
      <c r="AW580" s="160"/>
      <c r="AX580" s="160"/>
      <c r="AY580" s="160"/>
      <c r="AZ580" s="160"/>
      <c r="BA580" s="160"/>
      <c r="BB580" s="160"/>
      <c r="BC580" s="160"/>
      <c r="BD580" s="160"/>
      <c r="BE580" s="160"/>
      <c r="BF580" s="160"/>
      <c r="BG580" s="160"/>
      <c r="BH580" s="160"/>
      <c r="BI580" s="160"/>
    </row>
    <row r="581" spans="2:61">
      <c r="B581" s="160"/>
      <c r="C581" s="178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Q581" s="160"/>
      <c r="AR581" s="160"/>
      <c r="AS581" s="160"/>
      <c r="AT581" s="160"/>
      <c r="AU581" s="160"/>
      <c r="AV581" s="160"/>
      <c r="AW581" s="160"/>
      <c r="AX581" s="160"/>
      <c r="AY581" s="160"/>
      <c r="AZ581" s="160"/>
      <c r="BA581" s="160"/>
      <c r="BB581" s="160"/>
      <c r="BC581" s="160"/>
      <c r="BD581" s="160"/>
      <c r="BE581" s="160"/>
      <c r="BF581" s="160"/>
      <c r="BG581" s="160"/>
      <c r="BH581" s="160"/>
      <c r="BI581" s="160"/>
    </row>
    <row r="582" spans="2:61">
      <c r="B582" s="160"/>
      <c r="C582" s="178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Q582" s="160"/>
      <c r="AR582" s="160"/>
      <c r="AS582" s="160"/>
      <c r="AT582" s="160"/>
      <c r="AU582" s="160"/>
      <c r="AV582" s="160"/>
      <c r="AW582" s="160"/>
      <c r="AX582" s="160"/>
      <c r="AY582" s="160"/>
      <c r="AZ582" s="160"/>
      <c r="BA582" s="160"/>
      <c r="BB582" s="160"/>
      <c r="BC582" s="160"/>
      <c r="BD582" s="160"/>
      <c r="BE582" s="160"/>
      <c r="BF582" s="160"/>
      <c r="BG582" s="160"/>
      <c r="BH582" s="160"/>
      <c r="BI582" s="160"/>
    </row>
    <row r="583" spans="2:61">
      <c r="B583" s="160"/>
      <c r="C583" s="178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Q583" s="160"/>
      <c r="AR583" s="160"/>
      <c r="AS583" s="160"/>
      <c r="AT583" s="160"/>
      <c r="AU583" s="160"/>
      <c r="AV583" s="160"/>
      <c r="AW583" s="160"/>
      <c r="AX583" s="160"/>
      <c r="AY583" s="160"/>
      <c r="AZ583" s="160"/>
      <c r="BA583" s="160"/>
      <c r="BB583" s="160"/>
      <c r="BC583" s="160"/>
      <c r="BD583" s="160"/>
      <c r="BE583" s="160"/>
      <c r="BF583" s="160"/>
      <c r="BG583" s="160"/>
      <c r="BH583" s="160"/>
      <c r="BI583" s="160"/>
    </row>
    <row r="584" spans="2:61">
      <c r="B584" s="160"/>
      <c r="C584" s="178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Q584" s="160"/>
      <c r="AR584" s="160"/>
      <c r="AS584" s="160"/>
      <c r="AT584" s="160"/>
      <c r="AU584" s="160"/>
      <c r="AV584" s="160"/>
      <c r="AW584" s="160"/>
      <c r="AX584" s="160"/>
      <c r="AY584" s="160"/>
      <c r="AZ584" s="160"/>
      <c r="BA584" s="160"/>
      <c r="BB584" s="160"/>
      <c r="BC584" s="160"/>
      <c r="BD584" s="160"/>
      <c r="BE584" s="160"/>
      <c r="BF584" s="160"/>
      <c r="BG584" s="160"/>
      <c r="BH584" s="160"/>
      <c r="BI584" s="160"/>
    </row>
    <row r="585" spans="2:61">
      <c r="B585" s="160"/>
      <c r="C585" s="178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Q585" s="160"/>
      <c r="AR585" s="160"/>
      <c r="AS585" s="160"/>
      <c r="AT585" s="160"/>
      <c r="AU585" s="160"/>
      <c r="AV585" s="160"/>
      <c r="AW585" s="160"/>
      <c r="AX585" s="160"/>
      <c r="AY585" s="160"/>
      <c r="AZ585" s="160"/>
      <c r="BA585" s="160"/>
      <c r="BB585" s="160"/>
      <c r="BC585" s="160"/>
      <c r="BD585" s="160"/>
      <c r="BE585" s="160"/>
      <c r="BF585" s="160"/>
      <c r="BG585" s="160"/>
      <c r="BH585" s="160"/>
      <c r="BI585" s="160"/>
    </row>
    <row r="586" spans="2:61">
      <c r="B586" s="160"/>
      <c r="C586" s="178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Q586" s="160"/>
      <c r="AR586" s="160"/>
      <c r="AS586" s="160"/>
      <c r="AT586" s="160"/>
      <c r="AU586" s="160"/>
      <c r="AV586" s="160"/>
      <c r="AW586" s="160"/>
      <c r="AX586" s="160"/>
      <c r="AY586" s="160"/>
      <c r="AZ586" s="160"/>
      <c r="BA586" s="160"/>
      <c r="BB586" s="160"/>
      <c r="BC586" s="160"/>
      <c r="BD586" s="160"/>
      <c r="BE586" s="160"/>
      <c r="BF586" s="160"/>
      <c r="BG586" s="160"/>
      <c r="BH586" s="160"/>
      <c r="BI586" s="160"/>
    </row>
    <row r="587" spans="2:61">
      <c r="B587" s="160"/>
      <c r="C587" s="178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Q587" s="160"/>
      <c r="AR587" s="160"/>
      <c r="AS587" s="160"/>
      <c r="AT587" s="160"/>
      <c r="AU587" s="160"/>
      <c r="AV587" s="160"/>
      <c r="AW587" s="160"/>
      <c r="AX587" s="160"/>
      <c r="AY587" s="160"/>
      <c r="AZ587" s="160"/>
      <c r="BA587" s="160"/>
      <c r="BB587" s="160"/>
      <c r="BC587" s="160"/>
      <c r="BD587" s="160"/>
      <c r="BE587" s="160"/>
      <c r="BF587" s="160"/>
      <c r="BG587" s="160"/>
      <c r="BH587" s="160"/>
      <c r="BI587" s="160"/>
    </row>
    <row r="588" spans="2:61">
      <c r="B588" s="160"/>
      <c r="C588" s="178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Q588" s="160"/>
      <c r="AR588" s="160"/>
      <c r="AS588" s="160"/>
      <c r="AT588" s="160"/>
      <c r="AU588" s="160"/>
      <c r="AV588" s="160"/>
      <c r="AW588" s="160"/>
      <c r="AX588" s="160"/>
      <c r="AY588" s="160"/>
      <c r="AZ588" s="160"/>
      <c r="BA588" s="160"/>
      <c r="BB588" s="160"/>
      <c r="BC588" s="160"/>
      <c r="BD588" s="160"/>
      <c r="BE588" s="160"/>
      <c r="BF588" s="160"/>
      <c r="BG588" s="160"/>
      <c r="BH588" s="160"/>
      <c r="BI588" s="160"/>
    </row>
    <row r="589" spans="2:61">
      <c r="B589" s="160"/>
      <c r="C589" s="178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Q589" s="160"/>
      <c r="AR589" s="160"/>
      <c r="AS589" s="160"/>
      <c r="AT589" s="160"/>
      <c r="AU589" s="160"/>
      <c r="AV589" s="160"/>
      <c r="AW589" s="160"/>
      <c r="AX589" s="160"/>
      <c r="AY589" s="160"/>
      <c r="AZ589" s="160"/>
      <c r="BA589" s="160"/>
      <c r="BB589" s="160"/>
      <c r="BC589" s="160"/>
      <c r="BD589" s="160"/>
      <c r="BE589" s="160"/>
      <c r="BF589" s="160"/>
      <c r="BG589" s="160"/>
      <c r="BH589" s="160"/>
      <c r="BI589" s="160"/>
    </row>
    <row r="590" spans="2:61">
      <c r="B590" s="160"/>
      <c r="C590" s="178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160"/>
      <c r="AR590" s="160"/>
      <c r="AS590" s="160"/>
      <c r="AT590" s="160"/>
      <c r="AU590" s="160"/>
      <c r="AV590" s="160"/>
      <c r="AW590" s="160"/>
      <c r="AX590" s="160"/>
      <c r="AY590" s="160"/>
      <c r="AZ590" s="160"/>
      <c r="BA590" s="160"/>
      <c r="BB590" s="160"/>
      <c r="BC590" s="160"/>
      <c r="BD590" s="160"/>
      <c r="BE590" s="160"/>
      <c r="BF590" s="160"/>
      <c r="BG590" s="160"/>
      <c r="BH590" s="160"/>
      <c r="BI590" s="160"/>
    </row>
    <row r="591" spans="2:61">
      <c r="B591" s="160"/>
      <c r="C591" s="178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Q591" s="160"/>
      <c r="AR591" s="160"/>
      <c r="AS591" s="160"/>
      <c r="AT591" s="160"/>
      <c r="AU591" s="160"/>
      <c r="AV591" s="160"/>
      <c r="AW591" s="160"/>
      <c r="AX591" s="160"/>
      <c r="AY591" s="160"/>
      <c r="AZ591" s="160"/>
      <c r="BA591" s="160"/>
      <c r="BB591" s="160"/>
      <c r="BC591" s="160"/>
      <c r="BD591" s="160"/>
      <c r="BE591" s="160"/>
      <c r="BF591" s="160"/>
      <c r="BG591" s="160"/>
      <c r="BH591" s="160"/>
      <c r="BI591" s="160"/>
    </row>
    <row r="592" spans="2:61">
      <c r="B592" s="160"/>
      <c r="C592" s="178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Q592" s="160"/>
      <c r="AR592" s="160"/>
      <c r="AS592" s="160"/>
      <c r="AT592" s="160"/>
      <c r="AU592" s="160"/>
      <c r="AV592" s="160"/>
      <c r="AW592" s="160"/>
      <c r="AX592" s="160"/>
      <c r="AY592" s="160"/>
      <c r="AZ592" s="160"/>
      <c r="BA592" s="160"/>
      <c r="BB592" s="160"/>
      <c r="BC592" s="160"/>
      <c r="BD592" s="160"/>
      <c r="BE592" s="160"/>
      <c r="BF592" s="160"/>
      <c r="BG592" s="160"/>
      <c r="BH592" s="160"/>
      <c r="BI592" s="160"/>
    </row>
    <row r="593" spans="2:61">
      <c r="B593" s="160"/>
      <c r="C593" s="178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Q593" s="160"/>
      <c r="AR593" s="160"/>
      <c r="AS593" s="160"/>
      <c r="AT593" s="160"/>
      <c r="AU593" s="160"/>
      <c r="AV593" s="160"/>
      <c r="AW593" s="160"/>
      <c r="AX593" s="160"/>
      <c r="AY593" s="160"/>
      <c r="AZ593" s="160"/>
      <c r="BA593" s="160"/>
      <c r="BB593" s="160"/>
      <c r="BC593" s="160"/>
      <c r="BD593" s="160"/>
      <c r="BE593" s="160"/>
      <c r="BF593" s="160"/>
      <c r="BG593" s="160"/>
      <c r="BH593" s="160"/>
      <c r="BI593" s="160"/>
    </row>
    <row r="594" spans="2:61">
      <c r="B594" s="160"/>
      <c r="C594" s="178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Q594" s="160"/>
      <c r="AR594" s="160"/>
      <c r="AS594" s="160"/>
      <c r="AT594" s="160"/>
      <c r="AU594" s="160"/>
      <c r="AV594" s="160"/>
      <c r="AW594" s="160"/>
      <c r="AX594" s="160"/>
      <c r="AY594" s="160"/>
      <c r="AZ594" s="160"/>
      <c r="BA594" s="160"/>
      <c r="BB594" s="160"/>
      <c r="BC594" s="160"/>
      <c r="BD594" s="160"/>
      <c r="BE594" s="160"/>
      <c r="BF594" s="160"/>
      <c r="BG594" s="160"/>
      <c r="BH594" s="160"/>
      <c r="BI594" s="160"/>
    </row>
    <row r="595" spans="2:61">
      <c r="B595" s="160"/>
      <c r="C595" s="178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Q595" s="160"/>
      <c r="AR595" s="160"/>
      <c r="AS595" s="160"/>
      <c r="AT595" s="160"/>
      <c r="AU595" s="160"/>
      <c r="AV595" s="160"/>
      <c r="AW595" s="160"/>
      <c r="AX595" s="160"/>
      <c r="AY595" s="160"/>
      <c r="AZ595" s="160"/>
      <c r="BA595" s="160"/>
      <c r="BB595" s="160"/>
      <c r="BC595" s="160"/>
      <c r="BD595" s="160"/>
      <c r="BE595" s="160"/>
      <c r="BF595" s="160"/>
      <c r="BG595" s="160"/>
      <c r="BH595" s="160"/>
      <c r="BI595" s="160"/>
    </row>
    <row r="596" spans="2:61">
      <c r="B596" s="160"/>
      <c r="C596" s="178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AA596" s="160"/>
      <c r="AB596" s="160"/>
      <c r="AC596" s="160"/>
      <c r="AD596" s="160"/>
      <c r="AE596" s="160"/>
      <c r="AF596" s="160"/>
      <c r="AG596" s="160"/>
      <c r="AH596" s="160"/>
      <c r="AI596" s="160"/>
      <c r="AJ596" s="160"/>
      <c r="AK596" s="160"/>
      <c r="AL596" s="160"/>
      <c r="AM596" s="160"/>
      <c r="AN596" s="160"/>
      <c r="AO596" s="160"/>
      <c r="AP596" s="160"/>
      <c r="AQ596" s="160"/>
      <c r="AR596" s="160"/>
      <c r="AS596" s="160"/>
      <c r="AT596" s="160"/>
      <c r="AU596" s="160"/>
      <c r="AV596" s="160"/>
      <c r="AW596" s="160"/>
      <c r="AX596" s="160"/>
      <c r="AY596" s="160"/>
      <c r="AZ596" s="160"/>
      <c r="BA596" s="160"/>
      <c r="BB596" s="160"/>
      <c r="BC596" s="160"/>
      <c r="BD596" s="160"/>
      <c r="BE596" s="160"/>
      <c r="BF596" s="160"/>
      <c r="BG596" s="160"/>
      <c r="BH596" s="160"/>
      <c r="BI596" s="160"/>
    </row>
    <row r="597" spans="2:61">
      <c r="B597" s="160"/>
      <c r="C597" s="178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Q597" s="160"/>
      <c r="AR597" s="160"/>
      <c r="AS597" s="160"/>
      <c r="AT597" s="160"/>
      <c r="AU597" s="160"/>
      <c r="AV597" s="160"/>
      <c r="AW597" s="160"/>
      <c r="AX597" s="160"/>
      <c r="AY597" s="160"/>
      <c r="AZ597" s="160"/>
      <c r="BA597" s="160"/>
      <c r="BB597" s="160"/>
      <c r="BC597" s="160"/>
      <c r="BD597" s="160"/>
      <c r="BE597" s="160"/>
      <c r="BF597" s="160"/>
      <c r="BG597" s="160"/>
      <c r="BH597" s="160"/>
      <c r="BI597" s="160"/>
    </row>
    <row r="598" spans="2:61">
      <c r="B598" s="160"/>
      <c r="C598" s="178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Q598" s="160"/>
      <c r="AR598" s="160"/>
      <c r="AS598" s="160"/>
      <c r="AT598" s="160"/>
      <c r="AU598" s="160"/>
      <c r="AV598" s="160"/>
      <c r="AW598" s="160"/>
      <c r="AX598" s="160"/>
      <c r="AY598" s="160"/>
      <c r="AZ598" s="160"/>
      <c r="BA598" s="160"/>
      <c r="BB598" s="160"/>
      <c r="BC598" s="160"/>
      <c r="BD598" s="160"/>
      <c r="BE598" s="160"/>
      <c r="BF598" s="160"/>
      <c r="BG598" s="160"/>
      <c r="BH598" s="160"/>
      <c r="BI598" s="160"/>
    </row>
    <row r="599" spans="2:61">
      <c r="B599" s="160"/>
      <c r="C599" s="178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Q599" s="160"/>
      <c r="AR599" s="160"/>
      <c r="AS599" s="160"/>
      <c r="AT599" s="160"/>
      <c r="AU599" s="160"/>
      <c r="AV599" s="160"/>
      <c r="AW599" s="160"/>
      <c r="AX599" s="160"/>
      <c r="AY599" s="160"/>
      <c r="AZ599" s="160"/>
      <c r="BA599" s="160"/>
      <c r="BB599" s="160"/>
      <c r="BC599" s="160"/>
      <c r="BD599" s="160"/>
      <c r="BE599" s="160"/>
      <c r="BF599" s="160"/>
      <c r="BG599" s="160"/>
      <c r="BH599" s="160"/>
      <c r="BI599" s="160"/>
    </row>
    <row r="600" spans="2:61">
      <c r="B600" s="160"/>
      <c r="C600" s="178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Q600" s="160"/>
      <c r="AR600" s="160"/>
      <c r="AS600" s="160"/>
      <c r="AT600" s="160"/>
      <c r="AU600" s="160"/>
      <c r="AV600" s="160"/>
      <c r="AW600" s="160"/>
      <c r="AX600" s="160"/>
      <c r="AY600" s="160"/>
      <c r="AZ600" s="160"/>
      <c r="BA600" s="160"/>
      <c r="BB600" s="160"/>
      <c r="BC600" s="160"/>
      <c r="BD600" s="160"/>
      <c r="BE600" s="160"/>
      <c r="BF600" s="160"/>
      <c r="BG600" s="160"/>
      <c r="BH600" s="160"/>
      <c r="BI600" s="160"/>
    </row>
    <row r="601" spans="2:61">
      <c r="B601" s="160"/>
      <c r="C601" s="178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Q601" s="160"/>
      <c r="AR601" s="160"/>
      <c r="AS601" s="160"/>
      <c r="AT601" s="160"/>
      <c r="AU601" s="160"/>
      <c r="AV601" s="160"/>
      <c r="AW601" s="160"/>
      <c r="AX601" s="160"/>
      <c r="AY601" s="160"/>
      <c r="AZ601" s="160"/>
      <c r="BA601" s="160"/>
      <c r="BB601" s="160"/>
      <c r="BC601" s="160"/>
      <c r="BD601" s="160"/>
      <c r="BE601" s="160"/>
      <c r="BF601" s="160"/>
      <c r="BG601" s="160"/>
      <c r="BH601" s="160"/>
      <c r="BI601" s="160"/>
    </row>
    <row r="602" spans="2:61"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Q602" s="160"/>
      <c r="AR602" s="160"/>
      <c r="AS602" s="160"/>
      <c r="AT602" s="160"/>
      <c r="AU602" s="160"/>
      <c r="AV602" s="160"/>
      <c r="AW602" s="160"/>
      <c r="AX602" s="160"/>
      <c r="AY602" s="160"/>
      <c r="AZ602" s="160"/>
      <c r="BA602" s="160"/>
      <c r="BB602" s="160"/>
      <c r="BC602" s="160"/>
      <c r="BD602" s="160"/>
      <c r="BE602" s="160"/>
      <c r="BF602" s="160"/>
      <c r="BG602" s="160"/>
      <c r="BH602" s="160"/>
      <c r="BI602" s="160"/>
    </row>
    <row r="603" spans="2:61"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Q603" s="160"/>
      <c r="AR603" s="160"/>
      <c r="AS603" s="160"/>
      <c r="AT603" s="160"/>
      <c r="AU603" s="160"/>
      <c r="AV603" s="160"/>
      <c r="AW603" s="160"/>
      <c r="AX603" s="160"/>
      <c r="AY603" s="160"/>
      <c r="AZ603" s="160"/>
      <c r="BA603" s="160"/>
      <c r="BB603" s="160"/>
      <c r="BC603" s="160"/>
      <c r="BD603" s="160"/>
      <c r="BE603" s="160"/>
      <c r="BF603" s="160"/>
      <c r="BG603" s="160"/>
      <c r="BH603" s="160"/>
      <c r="BI603" s="160"/>
    </row>
    <row r="604" spans="2:61"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Q604" s="160"/>
      <c r="AR604" s="160"/>
      <c r="AS604" s="160"/>
      <c r="AT604" s="160"/>
      <c r="AU604" s="160"/>
      <c r="AV604" s="160"/>
      <c r="AW604" s="160"/>
      <c r="AX604" s="160"/>
      <c r="AY604" s="160"/>
      <c r="AZ604" s="160"/>
      <c r="BA604" s="160"/>
      <c r="BB604" s="160"/>
      <c r="BC604" s="160"/>
      <c r="BD604" s="160"/>
      <c r="BE604" s="160"/>
      <c r="BF604" s="160"/>
      <c r="BG604" s="160"/>
      <c r="BH604" s="160"/>
      <c r="BI604" s="160"/>
    </row>
    <row r="605" spans="2:61"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Q605" s="160"/>
      <c r="AR605" s="160"/>
      <c r="AS605" s="160"/>
      <c r="AT605" s="160"/>
      <c r="AU605" s="160"/>
      <c r="AV605" s="160"/>
      <c r="AW605" s="160"/>
      <c r="AX605" s="160"/>
      <c r="AY605" s="160"/>
      <c r="AZ605" s="160"/>
      <c r="BA605" s="160"/>
      <c r="BB605" s="160"/>
      <c r="BC605" s="160"/>
      <c r="BD605" s="160"/>
      <c r="BE605" s="160"/>
      <c r="BF605" s="160"/>
      <c r="BG605" s="160"/>
      <c r="BH605" s="160"/>
      <c r="BI605" s="160"/>
    </row>
    <row r="606" spans="2:61"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Q606" s="160"/>
      <c r="AR606" s="160"/>
      <c r="AS606" s="160"/>
      <c r="AT606" s="160"/>
      <c r="AU606" s="160"/>
      <c r="AV606" s="160"/>
      <c r="AW606" s="160"/>
      <c r="AX606" s="160"/>
      <c r="AY606" s="160"/>
      <c r="AZ606" s="160"/>
      <c r="BA606" s="160"/>
      <c r="BB606" s="160"/>
      <c r="BC606" s="160"/>
      <c r="BD606" s="160"/>
      <c r="BE606" s="160"/>
      <c r="BF606" s="160"/>
      <c r="BG606" s="160"/>
      <c r="BH606" s="160"/>
      <c r="BI606" s="160"/>
    </row>
    <row r="607" spans="2:61"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Q607" s="160"/>
      <c r="AR607" s="160"/>
      <c r="AS607" s="160"/>
      <c r="AT607" s="160"/>
      <c r="AU607" s="160"/>
      <c r="AV607" s="160"/>
      <c r="AW607" s="160"/>
      <c r="AX607" s="160"/>
      <c r="AY607" s="160"/>
      <c r="AZ607" s="160"/>
      <c r="BA607" s="160"/>
      <c r="BB607" s="160"/>
      <c r="BC607" s="160"/>
      <c r="BD607" s="160"/>
      <c r="BE607" s="160"/>
      <c r="BF607" s="160"/>
      <c r="BG607" s="160"/>
      <c r="BH607" s="160"/>
      <c r="BI607" s="160"/>
    </row>
    <row r="608" spans="2:61"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Q608" s="160"/>
      <c r="AR608" s="160"/>
      <c r="AS608" s="160"/>
      <c r="AT608" s="160"/>
      <c r="AU608" s="160"/>
      <c r="AV608" s="160"/>
      <c r="AW608" s="160"/>
      <c r="AX608" s="160"/>
      <c r="AY608" s="160"/>
      <c r="AZ608" s="160"/>
      <c r="BA608" s="160"/>
      <c r="BB608" s="160"/>
      <c r="BC608" s="160"/>
      <c r="BD608" s="160"/>
      <c r="BE608" s="160"/>
      <c r="BF608" s="160"/>
      <c r="BG608" s="160"/>
      <c r="BH608" s="160"/>
      <c r="BI608" s="160"/>
    </row>
    <row r="609" spans="27:61"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Q609" s="160"/>
      <c r="AR609" s="160"/>
      <c r="AS609" s="160"/>
      <c r="AT609" s="160"/>
      <c r="AU609" s="160"/>
      <c r="AV609" s="160"/>
      <c r="AW609" s="160"/>
      <c r="AX609" s="160"/>
      <c r="AY609" s="160"/>
      <c r="AZ609" s="160"/>
      <c r="BA609" s="160"/>
      <c r="BB609" s="160"/>
      <c r="BC609" s="160"/>
      <c r="BD609" s="160"/>
      <c r="BE609" s="160"/>
      <c r="BF609" s="160"/>
      <c r="BG609" s="160"/>
      <c r="BH609" s="160"/>
      <c r="BI609" s="160"/>
    </row>
    <row r="610" spans="27:61"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Q610" s="160"/>
      <c r="AR610" s="160"/>
      <c r="AS610" s="160"/>
      <c r="AT610" s="160"/>
      <c r="AU610" s="160"/>
      <c r="AV610" s="160"/>
      <c r="AW610" s="160"/>
      <c r="AX610" s="160"/>
      <c r="AY610" s="160"/>
      <c r="AZ610" s="160"/>
      <c r="BA610" s="160"/>
      <c r="BB610" s="160"/>
      <c r="BC610" s="160"/>
      <c r="BD610" s="160"/>
      <c r="BE610" s="160"/>
      <c r="BF610" s="160"/>
      <c r="BG610" s="160"/>
      <c r="BH610" s="160"/>
      <c r="BI610" s="160"/>
    </row>
    <row r="611" spans="27:61"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Q611" s="160"/>
      <c r="AR611" s="160"/>
      <c r="AS611" s="160"/>
      <c r="AT611" s="160"/>
      <c r="AU611" s="160"/>
      <c r="AV611" s="160"/>
      <c r="AW611" s="160"/>
      <c r="AX611" s="160"/>
      <c r="AY611" s="160"/>
      <c r="AZ611" s="160"/>
      <c r="BA611" s="160"/>
      <c r="BB611" s="160"/>
      <c r="BC611" s="160"/>
      <c r="BD611" s="160"/>
      <c r="BE611" s="160"/>
      <c r="BF611" s="160"/>
      <c r="BG611" s="160"/>
      <c r="BH611" s="160"/>
      <c r="BI611" s="160"/>
    </row>
    <row r="612" spans="27:61"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Q612" s="160"/>
      <c r="AR612" s="160"/>
      <c r="AS612" s="160"/>
      <c r="AT612" s="160"/>
      <c r="AU612" s="160"/>
      <c r="AV612" s="160"/>
      <c r="AW612" s="160"/>
      <c r="AX612" s="160"/>
      <c r="AY612" s="160"/>
      <c r="AZ612" s="160"/>
      <c r="BA612" s="160"/>
      <c r="BB612" s="160"/>
      <c r="BC612" s="160"/>
      <c r="BD612" s="160"/>
      <c r="BE612" s="160"/>
      <c r="BF612" s="160"/>
      <c r="BG612" s="160"/>
      <c r="BH612" s="160"/>
      <c r="BI612" s="160"/>
    </row>
    <row r="613" spans="27:61"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Q613" s="160"/>
      <c r="AR613" s="160"/>
      <c r="AS613" s="160"/>
      <c r="AT613" s="160"/>
      <c r="AU613" s="160"/>
      <c r="AV613" s="160"/>
      <c r="AW613" s="160"/>
      <c r="AX613" s="160"/>
      <c r="AY613" s="160"/>
      <c r="AZ613" s="160"/>
      <c r="BA613" s="160"/>
      <c r="BB613" s="160"/>
      <c r="BC613" s="160"/>
      <c r="BD613" s="160"/>
      <c r="BE613" s="160"/>
      <c r="BF613" s="160"/>
      <c r="BG613" s="160"/>
      <c r="BH613" s="160"/>
      <c r="BI613" s="160"/>
    </row>
    <row r="614" spans="27:61"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Q614" s="160"/>
      <c r="AR614" s="160"/>
      <c r="AS614" s="160"/>
      <c r="AT614" s="160"/>
      <c r="AU614" s="160"/>
      <c r="AV614" s="160"/>
      <c r="AW614" s="160"/>
      <c r="AX614" s="160"/>
      <c r="AY614" s="160"/>
      <c r="AZ614" s="160"/>
      <c r="BA614" s="160"/>
      <c r="BB614" s="160"/>
      <c r="BC614" s="160"/>
      <c r="BD614" s="160"/>
      <c r="BE614" s="160"/>
      <c r="BF614" s="160"/>
      <c r="BG614" s="160"/>
      <c r="BH614" s="160"/>
      <c r="BI614" s="160"/>
    </row>
    <row r="615" spans="27:61"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Q615" s="160"/>
      <c r="AR615" s="160"/>
      <c r="AS615" s="160"/>
      <c r="AT615" s="160"/>
      <c r="AU615" s="160"/>
      <c r="AV615" s="160"/>
      <c r="AW615" s="160"/>
      <c r="AX615" s="160"/>
      <c r="AY615" s="160"/>
      <c r="AZ615" s="160"/>
      <c r="BA615" s="160"/>
      <c r="BB615" s="160"/>
      <c r="BC615" s="160"/>
      <c r="BD615" s="160"/>
      <c r="BE615" s="160"/>
      <c r="BF615" s="160"/>
      <c r="BG615" s="160"/>
      <c r="BH615" s="160"/>
      <c r="BI615" s="160"/>
    </row>
    <row r="616" spans="27:61"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Q616" s="160"/>
      <c r="AR616" s="160"/>
      <c r="AS616" s="160"/>
      <c r="AT616" s="160"/>
      <c r="AU616" s="160"/>
      <c r="AV616" s="160"/>
      <c r="AW616" s="160"/>
      <c r="AX616" s="160"/>
      <c r="AY616" s="160"/>
      <c r="AZ616" s="160"/>
      <c r="BA616" s="160"/>
      <c r="BB616" s="160"/>
      <c r="BC616" s="160"/>
      <c r="BD616" s="160"/>
      <c r="BE616" s="160"/>
      <c r="BF616" s="160"/>
      <c r="BG616" s="160"/>
      <c r="BH616" s="160"/>
      <c r="BI616" s="160"/>
    </row>
    <row r="617" spans="27:61"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Q617" s="160"/>
      <c r="AR617" s="160"/>
      <c r="AS617" s="160"/>
      <c r="AT617" s="160"/>
      <c r="AU617" s="160"/>
      <c r="AV617" s="160"/>
      <c r="AW617" s="160"/>
      <c r="AX617" s="160"/>
      <c r="AY617" s="160"/>
      <c r="AZ617" s="160"/>
      <c r="BA617" s="160"/>
      <c r="BB617" s="160"/>
      <c r="BC617" s="160"/>
      <c r="BD617" s="160"/>
      <c r="BE617" s="160"/>
      <c r="BF617" s="160"/>
      <c r="BG617" s="160"/>
      <c r="BH617" s="160"/>
      <c r="BI617" s="160"/>
    </row>
    <row r="618" spans="27:61"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Q618" s="160"/>
      <c r="AR618" s="160"/>
      <c r="AS618" s="160"/>
      <c r="AT618" s="160"/>
      <c r="AU618" s="160"/>
      <c r="AV618" s="160"/>
      <c r="AW618" s="160"/>
      <c r="AX618" s="160"/>
      <c r="AY618" s="160"/>
      <c r="AZ618" s="160"/>
      <c r="BA618" s="160"/>
      <c r="BB618" s="160"/>
      <c r="BC618" s="160"/>
      <c r="BD618" s="160"/>
      <c r="BE618" s="160"/>
      <c r="BF618" s="160"/>
      <c r="BG618" s="160"/>
      <c r="BH618" s="160"/>
      <c r="BI618" s="160"/>
    </row>
    <row r="619" spans="27:61"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Q619" s="160"/>
      <c r="AR619" s="160"/>
      <c r="AS619" s="160"/>
      <c r="AT619" s="160"/>
      <c r="AU619" s="160"/>
      <c r="AV619" s="160"/>
      <c r="AW619" s="160"/>
      <c r="AX619" s="160"/>
      <c r="AY619" s="160"/>
      <c r="AZ619" s="160"/>
      <c r="BA619" s="160"/>
      <c r="BB619" s="160"/>
      <c r="BC619" s="160"/>
      <c r="BD619" s="160"/>
      <c r="BE619" s="160"/>
      <c r="BF619" s="160"/>
      <c r="BG619" s="160"/>
      <c r="BH619" s="160"/>
      <c r="BI619" s="160"/>
    </row>
    <row r="620" spans="27:61"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Q620" s="160"/>
      <c r="AR620" s="160"/>
      <c r="AS620" s="160"/>
      <c r="AT620" s="160"/>
      <c r="AU620" s="160"/>
      <c r="AV620" s="160"/>
      <c r="AW620" s="160"/>
      <c r="AX620" s="160"/>
      <c r="AY620" s="160"/>
      <c r="AZ620" s="160"/>
      <c r="BA620" s="160"/>
      <c r="BB620" s="160"/>
      <c r="BC620" s="160"/>
      <c r="BD620" s="160"/>
      <c r="BE620" s="160"/>
      <c r="BF620" s="160"/>
      <c r="BG620" s="160"/>
      <c r="BH620" s="160"/>
      <c r="BI620" s="160"/>
    </row>
    <row r="621" spans="27:61"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Q621" s="160"/>
      <c r="AR621" s="160"/>
      <c r="AS621" s="160"/>
      <c r="AT621" s="160"/>
      <c r="AU621" s="160"/>
      <c r="AV621" s="160"/>
      <c r="AW621" s="160"/>
      <c r="AX621" s="160"/>
      <c r="AY621" s="160"/>
      <c r="AZ621" s="160"/>
      <c r="BA621" s="160"/>
      <c r="BB621" s="160"/>
      <c r="BC621" s="160"/>
      <c r="BD621" s="160"/>
      <c r="BE621" s="160"/>
      <c r="BF621" s="160"/>
      <c r="BG621" s="160"/>
      <c r="BH621" s="160"/>
      <c r="BI621" s="160"/>
    </row>
    <row r="622" spans="27:61"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Q622" s="160"/>
      <c r="AR622" s="160"/>
      <c r="AS622" s="160"/>
      <c r="AT622" s="160"/>
      <c r="AU622" s="160"/>
      <c r="AV622" s="160"/>
      <c r="AW622" s="160"/>
      <c r="AX622" s="160"/>
      <c r="AY622" s="160"/>
      <c r="AZ622" s="160"/>
      <c r="BA622" s="160"/>
      <c r="BB622" s="160"/>
      <c r="BC622" s="160"/>
      <c r="BD622" s="160"/>
      <c r="BE622" s="160"/>
      <c r="BF622" s="160"/>
      <c r="BG622" s="160"/>
      <c r="BH622" s="160"/>
      <c r="BI622" s="160"/>
    </row>
    <row r="623" spans="27:61"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Q623" s="160"/>
      <c r="AR623" s="160"/>
      <c r="AS623" s="160"/>
      <c r="AT623" s="160"/>
      <c r="AU623" s="160"/>
      <c r="AV623" s="160"/>
      <c r="AW623" s="160"/>
      <c r="AX623" s="160"/>
      <c r="AY623" s="160"/>
      <c r="AZ623" s="160"/>
      <c r="BA623" s="160"/>
      <c r="BB623" s="160"/>
      <c r="BC623" s="160"/>
      <c r="BD623" s="160"/>
      <c r="BE623" s="160"/>
      <c r="BF623" s="160"/>
      <c r="BG623" s="160"/>
      <c r="BH623" s="160"/>
      <c r="BI623" s="160"/>
    </row>
    <row r="624" spans="27:61"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Q624" s="160"/>
      <c r="AR624" s="160"/>
      <c r="AS624" s="160"/>
      <c r="AT624" s="160"/>
      <c r="AU624" s="160"/>
      <c r="AV624" s="160"/>
      <c r="AW624" s="160"/>
      <c r="AX624" s="160"/>
      <c r="AY624" s="160"/>
      <c r="AZ624" s="160"/>
      <c r="BA624" s="160"/>
      <c r="BB624" s="160"/>
      <c r="BC624" s="160"/>
      <c r="BD624" s="160"/>
      <c r="BE624" s="160"/>
      <c r="BF624" s="160"/>
      <c r="BG624" s="160"/>
      <c r="BH624" s="160"/>
      <c r="BI624" s="160"/>
    </row>
    <row r="625" spans="27:61"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Q625" s="160"/>
      <c r="AR625" s="160"/>
      <c r="AS625" s="160"/>
      <c r="AT625" s="160"/>
      <c r="AU625" s="160"/>
      <c r="AV625" s="160"/>
      <c r="AW625" s="160"/>
      <c r="AX625" s="160"/>
      <c r="AY625" s="160"/>
      <c r="AZ625" s="160"/>
      <c r="BA625" s="160"/>
      <c r="BB625" s="160"/>
      <c r="BC625" s="160"/>
      <c r="BD625" s="160"/>
      <c r="BE625" s="160"/>
      <c r="BF625" s="160"/>
      <c r="BG625" s="160"/>
      <c r="BH625" s="160"/>
      <c r="BI625" s="160"/>
    </row>
    <row r="626" spans="27:61"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Q626" s="160"/>
      <c r="AR626" s="160"/>
      <c r="AS626" s="160"/>
      <c r="AT626" s="160"/>
      <c r="AU626" s="160"/>
      <c r="AV626" s="160"/>
      <c r="AW626" s="160"/>
      <c r="AX626" s="160"/>
      <c r="AY626" s="160"/>
      <c r="AZ626" s="160"/>
      <c r="BA626" s="160"/>
      <c r="BB626" s="160"/>
      <c r="BC626" s="160"/>
      <c r="BD626" s="160"/>
      <c r="BE626" s="160"/>
      <c r="BF626" s="160"/>
      <c r="BG626" s="160"/>
      <c r="BH626" s="160"/>
      <c r="BI626" s="160"/>
    </row>
    <row r="627" spans="27:61"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Q627" s="160"/>
      <c r="AR627" s="160"/>
      <c r="AS627" s="160"/>
      <c r="AT627" s="160"/>
      <c r="AU627" s="160"/>
      <c r="AV627" s="160"/>
      <c r="AW627" s="160"/>
      <c r="AX627" s="160"/>
      <c r="AY627" s="160"/>
      <c r="AZ627" s="160"/>
      <c r="BA627" s="160"/>
      <c r="BB627" s="160"/>
      <c r="BC627" s="160"/>
      <c r="BD627" s="160"/>
      <c r="BE627" s="160"/>
      <c r="BF627" s="160"/>
      <c r="BG627" s="160"/>
      <c r="BH627" s="160"/>
      <c r="BI627" s="160"/>
    </row>
    <row r="628" spans="27:61"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Q628" s="160"/>
      <c r="AR628" s="160"/>
      <c r="AS628" s="160"/>
      <c r="AT628" s="160"/>
      <c r="AU628" s="160"/>
      <c r="AV628" s="160"/>
      <c r="AW628" s="160"/>
      <c r="AX628" s="160"/>
      <c r="AY628" s="160"/>
      <c r="AZ628" s="160"/>
      <c r="BA628" s="160"/>
      <c r="BB628" s="160"/>
      <c r="BC628" s="160"/>
      <c r="BD628" s="160"/>
      <c r="BE628" s="160"/>
      <c r="BF628" s="160"/>
      <c r="BG628" s="160"/>
      <c r="BH628" s="160"/>
      <c r="BI628" s="160"/>
    </row>
    <row r="629" spans="27:61"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Q629" s="160"/>
      <c r="AR629" s="160"/>
      <c r="AS629" s="160"/>
      <c r="AT629" s="160"/>
      <c r="AU629" s="160"/>
      <c r="AV629" s="160"/>
      <c r="AW629" s="160"/>
      <c r="AX629" s="160"/>
      <c r="AY629" s="160"/>
      <c r="AZ629" s="160"/>
      <c r="BA629" s="160"/>
      <c r="BB629" s="160"/>
      <c r="BC629" s="160"/>
      <c r="BD629" s="160"/>
      <c r="BE629" s="160"/>
      <c r="BF629" s="160"/>
      <c r="BG629" s="160"/>
      <c r="BH629" s="160"/>
      <c r="BI629" s="160"/>
    </row>
    <row r="630" spans="27:61"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Q630" s="160"/>
      <c r="AR630" s="160"/>
      <c r="AS630" s="160"/>
      <c r="AT630" s="160"/>
      <c r="AU630" s="160"/>
      <c r="AV630" s="160"/>
      <c r="AW630" s="160"/>
      <c r="AX630" s="160"/>
      <c r="AY630" s="160"/>
      <c r="AZ630" s="160"/>
      <c r="BA630" s="160"/>
      <c r="BB630" s="160"/>
      <c r="BC630" s="160"/>
      <c r="BD630" s="160"/>
      <c r="BE630" s="160"/>
      <c r="BF630" s="160"/>
      <c r="BG630" s="160"/>
      <c r="BH630" s="160"/>
      <c r="BI630" s="160"/>
    </row>
    <row r="631" spans="27:61"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Q631" s="160"/>
      <c r="AR631" s="160"/>
      <c r="AS631" s="160"/>
      <c r="AT631" s="160"/>
      <c r="AU631" s="160"/>
      <c r="AV631" s="160"/>
      <c r="AW631" s="160"/>
      <c r="AX631" s="160"/>
      <c r="AY631" s="160"/>
      <c r="AZ631" s="160"/>
      <c r="BA631" s="160"/>
      <c r="BB631" s="160"/>
      <c r="BC631" s="160"/>
      <c r="BD631" s="160"/>
      <c r="BE631" s="160"/>
      <c r="BF631" s="160"/>
      <c r="BG631" s="160"/>
      <c r="BH631" s="160"/>
      <c r="BI631" s="160"/>
    </row>
    <row r="632" spans="27:61"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Q632" s="160"/>
      <c r="AR632" s="160"/>
      <c r="AS632" s="160"/>
      <c r="AT632" s="160"/>
      <c r="AU632" s="160"/>
      <c r="AV632" s="160"/>
      <c r="AW632" s="160"/>
      <c r="AX632" s="160"/>
      <c r="AY632" s="160"/>
      <c r="AZ632" s="160"/>
      <c r="BA632" s="160"/>
      <c r="BB632" s="160"/>
      <c r="BC632" s="160"/>
      <c r="BD632" s="160"/>
      <c r="BE632" s="160"/>
      <c r="BF632" s="160"/>
      <c r="BG632" s="160"/>
      <c r="BH632" s="160"/>
      <c r="BI632" s="160"/>
    </row>
    <row r="633" spans="27:61"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Q633" s="160"/>
      <c r="AR633" s="160"/>
      <c r="AS633" s="160"/>
      <c r="AT633" s="160"/>
      <c r="AU633" s="160"/>
      <c r="AV633" s="160"/>
      <c r="AW633" s="160"/>
      <c r="AX633" s="160"/>
      <c r="AY633" s="160"/>
      <c r="AZ633" s="160"/>
      <c r="BA633" s="160"/>
      <c r="BB633" s="160"/>
      <c r="BC633" s="160"/>
      <c r="BD633" s="160"/>
      <c r="BE633" s="160"/>
      <c r="BF633" s="160"/>
      <c r="BG633" s="160"/>
      <c r="BH633" s="160"/>
      <c r="BI633" s="160"/>
    </row>
    <row r="634" spans="27:61"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Q634" s="160"/>
      <c r="AR634" s="160"/>
      <c r="AS634" s="160"/>
      <c r="AT634" s="160"/>
      <c r="AU634" s="160"/>
      <c r="AV634" s="160"/>
      <c r="AW634" s="160"/>
      <c r="AX634" s="160"/>
      <c r="AY634" s="160"/>
      <c r="AZ634" s="160"/>
      <c r="BA634" s="160"/>
      <c r="BB634" s="160"/>
      <c r="BC634" s="160"/>
      <c r="BD634" s="160"/>
      <c r="BE634" s="160"/>
      <c r="BF634" s="160"/>
      <c r="BG634" s="160"/>
      <c r="BH634" s="160"/>
      <c r="BI634" s="160"/>
    </row>
    <row r="635" spans="27:61"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Q635" s="160"/>
      <c r="AR635" s="160"/>
      <c r="AS635" s="160"/>
      <c r="AT635" s="160"/>
      <c r="AU635" s="160"/>
      <c r="AV635" s="160"/>
      <c r="AW635" s="160"/>
      <c r="AX635" s="160"/>
      <c r="AY635" s="160"/>
      <c r="AZ635" s="160"/>
      <c r="BA635" s="160"/>
      <c r="BB635" s="160"/>
      <c r="BC635" s="160"/>
      <c r="BD635" s="160"/>
      <c r="BE635" s="160"/>
      <c r="BF635" s="160"/>
      <c r="BG635" s="160"/>
      <c r="BH635" s="160"/>
      <c r="BI635" s="160"/>
    </row>
    <row r="636" spans="27:61">
      <c r="AA636" s="160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  <c r="AM636" s="160"/>
      <c r="AN636" s="160"/>
      <c r="AO636" s="160"/>
      <c r="AP636" s="160"/>
      <c r="AQ636" s="160"/>
      <c r="AR636" s="160"/>
      <c r="AS636" s="160"/>
      <c r="AT636" s="160"/>
      <c r="AU636" s="160"/>
      <c r="AV636" s="160"/>
      <c r="AW636" s="160"/>
      <c r="AX636" s="160"/>
      <c r="AY636" s="160"/>
      <c r="AZ636" s="160"/>
      <c r="BA636" s="160"/>
      <c r="BB636" s="160"/>
      <c r="BC636" s="160"/>
      <c r="BD636" s="160"/>
      <c r="BE636" s="160"/>
      <c r="BF636" s="160"/>
      <c r="BG636" s="160"/>
      <c r="BH636" s="160"/>
      <c r="BI636" s="160"/>
    </row>
    <row r="637" spans="27:61"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Q637" s="160"/>
      <c r="AR637" s="160"/>
      <c r="AS637" s="160"/>
      <c r="AT637" s="160"/>
      <c r="AU637" s="160"/>
      <c r="AV637" s="160"/>
      <c r="AW637" s="160"/>
      <c r="AX637" s="160"/>
      <c r="AY637" s="160"/>
      <c r="AZ637" s="160"/>
      <c r="BA637" s="160"/>
      <c r="BB637" s="160"/>
      <c r="BC637" s="160"/>
      <c r="BD637" s="160"/>
      <c r="BE637" s="160"/>
      <c r="BF637" s="160"/>
      <c r="BG637" s="160"/>
      <c r="BH637" s="160"/>
      <c r="BI637" s="160"/>
    </row>
    <row r="638" spans="27:61"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Q638" s="160"/>
      <c r="AR638" s="160"/>
      <c r="AS638" s="160"/>
      <c r="AT638" s="160"/>
      <c r="AU638" s="160"/>
      <c r="AV638" s="160"/>
      <c r="AW638" s="160"/>
      <c r="AX638" s="160"/>
      <c r="AY638" s="160"/>
      <c r="AZ638" s="160"/>
      <c r="BA638" s="160"/>
      <c r="BB638" s="160"/>
      <c r="BC638" s="160"/>
      <c r="BD638" s="160"/>
      <c r="BE638" s="160"/>
      <c r="BF638" s="160"/>
      <c r="BG638" s="160"/>
      <c r="BH638" s="160"/>
      <c r="BI638" s="160"/>
    </row>
    <row r="639" spans="27:61"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Q639" s="160"/>
      <c r="AR639" s="160"/>
      <c r="AS639" s="160"/>
      <c r="AT639" s="160"/>
      <c r="AU639" s="160"/>
      <c r="AV639" s="160"/>
      <c r="AW639" s="160"/>
      <c r="AX639" s="160"/>
      <c r="AY639" s="160"/>
      <c r="AZ639" s="160"/>
      <c r="BA639" s="160"/>
      <c r="BB639" s="160"/>
      <c r="BC639" s="160"/>
      <c r="BD639" s="160"/>
      <c r="BE639" s="160"/>
      <c r="BF639" s="160"/>
      <c r="BG639" s="160"/>
      <c r="BH639" s="160"/>
      <c r="BI639" s="160"/>
    </row>
    <row r="640" spans="27:61"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Q640" s="160"/>
      <c r="AR640" s="160"/>
      <c r="AS640" s="160"/>
      <c r="AT640" s="160"/>
      <c r="AU640" s="160"/>
      <c r="AV640" s="160"/>
      <c r="AW640" s="160"/>
      <c r="AX640" s="160"/>
      <c r="AY640" s="160"/>
      <c r="AZ640" s="160"/>
      <c r="BA640" s="160"/>
      <c r="BB640" s="160"/>
      <c r="BC640" s="160"/>
      <c r="BD640" s="160"/>
      <c r="BE640" s="160"/>
      <c r="BF640" s="160"/>
      <c r="BG640" s="160"/>
      <c r="BH640" s="160"/>
      <c r="BI640" s="160"/>
    </row>
    <row r="641" spans="27:61"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Q641" s="160"/>
      <c r="AR641" s="160"/>
      <c r="AS641" s="160"/>
      <c r="AT641" s="160"/>
      <c r="AU641" s="160"/>
      <c r="AV641" s="160"/>
      <c r="AW641" s="160"/>
      <c r="AX641" s="160"/>
      <c r="AY641" s="160"/>
      <c r="AZ641" s="160"/>
      <c r="BA641" s="160"/>
      <c r="BB641" s="160"/>
      <c r="BC641" s="160"/>
      <c r="BD641" s="160"/>
      <c r="BE641" s="160"/>
      <c r="BF641" s="160"/>
      <c r="BG641" s="160"/>
      <c r="BH641" s="160"/>
      <c r="BI641" s="160"/>
    </row>
    <row r="642" spans="27:61"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Q642" s="160"/>
      <c r="AR642" s="160"/>
      <c r="AS642" s="160"/>
      <c r="AT642" s="160"/>
      <c r="AU642" s="160"/>
      <c r="AV642" s="160"/>
      <c r="AW642" s="160"/>
      <c r="AX642" s="160"/>
      <c r="AY642" s="160"/>
      <c r="AZ642" s="160"/>
      <c r="BA642" s="160"/>
      <c r="BB642" s="160"/>
      <c r="BC642" s="160"/>
      <c r="BD642" s="160"/>
      <c r="BE642" s="160"/>
      <c r="BF642" s="160"/>
      <c r="BG642" s="160"/>
      <c r="BH642" s="160"/>
      <c r="BI642" s="160"/>
    </row>
    <row r="643" spans="27:61"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Q643" s="160"/>
      <c r="AR643" s="160"/>
      <c r="AS643" s="160"/>
      <c r="AT643" s="160"/>
      <c r="AU643" s="160"/>
      <c r="AV643" s="160"/>
      <c r="AW643" s="160"/>
      <c r="AX643" s="160"/>
      <c r="AY643" s="160"/>
      <c r="AZ643" s="160"/>
      <c r="BA643" s="160"/>
      <c r="BB643" s="160"/>
      <c r="BC643" s="160"/>
      <c r="BD643" s="160"/>
      <c r="BE643" s="160"/>
      <c r="BF643" s="160"/>
      <c r="BG643" s="160"/>
      <c r="BH643" s="160"/>
      <c r="BI643" s="160"/>
    </row>
    <row r="644" spans="27:61"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Q644" s="160"/>
      <c r="AR644" s="160"/>
      <c r="AS644" s="160"/>
      <c r="AT644" s="160"/>
      <c r="AU644" s="160"/>
      <c r="AV644" s="160"/>
      <c r="AW644" s="160"/>
      <c r="AX644" s="160"/>
      <c r="AY644" s="160"/>
      <c r="AZ644" s="160"/>
      <c r="BA644" s="160"/>
      <c r="BB644" s="160"/>
      <c r="BC644" s="160"/>
      <c r="BD644" s="160"/>
      <c r="BE644" s="160"/>
      <c r="BF644" s="160"/>
      <c r="BG644" s="160"/>
      <c r="BH644" s="160"/>
      <c r="BI644" s="160"/>
    </row>
    <row r="645" spans="27:61"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Q645" s="160"/>
      <c r="AR645" s="160"/>
      <c r="AS645" s="160"/>
      <c r="AT645" s="160"/>
      <c r="AU645" s="160"/>
      <c r="AV645" s="160"/>
      <c r="AW645" s="160"/>
      <c r="AX645" s="160"/>
      <c r="AY645" s="160"/>
      <c r="AZ645" s="160"/>
      <c r="BA645" s="160"/>
      <c r="BB645" s="160"/>
      <c r="BC645" s="160"/>
      <c r="BD645" s="160"/>
      <c r="BE645" s="160"/>
      <c r="BF645" s="160"/>
      <c r="BG645" s="160"/>
      <c r="BH645" s="160"/>
      <c r="BI645" s="160"/>
    </row>
    <row r="646" spans="27:61"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Q646" s="160"/>
      <c r="AR646" s="160"/>
      <c r="AS646" s="160"/>
      <c r="AT646" s="160"/>
      <c r="AU646" s="160"/>
      <c r="AV646" s="160"/>
      <c r="AW646" s="160"/>
      <c r="AX646" s="160"/>
      <c r="AY646" s="160"/>
      <c r="AZ646" s="160"/>
      <c r="BA646" s="160"/>
      <c r="BB646" s="160"/>
      <c r="BC646" s="160"/>
      <c r="BD646" s="160"/>
      <c r="BE646" s="160"/>
      <c r="BF646" s="160"/>
      <c r="BG646" s="160"/>
      <c r="BH646" s="160"/>
      <c r="BI646" s="160"/>
    </row>
    <row r="647" spans="27:61"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Q647" s="160"/>
      <c r="AR647" s="160"/>
      <c r="AS647" s="160"/>
      <c r="AT647" s="160"/>
      <c r="AU647" s="160"/>
      <c r="AV647" s="160"/>
      <c r="AW647" s="160"/>
      <c r="AX647" s="160"/>
      <c r="AY647" s="160"/>
      <c r="AZ647" s="160"/>
      <c r="BA647" s="160"/>
      <c r="BB647" s="160"/>
      <c r="BC647" s="160"/>
      <c r="BD647" s="160"/>
      <c r="BE647" s="160"/>
      <c r="BF647" s="160"/>
      <c r="BG647" s="160"/>
      <c r="BH647" s="160"/>
      <c r="BI647" s="160"/>
    </row>
    <row r="648" spans="27:61"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Q648" s="160"/>
      <c r="AR648" s="160"/>
      <c r="AS648" s="160"/>
      <c r="AT648" s="160"/>
      <c r="AU648" s="160"/>
      <c r="AV648" s="160"/>
      <c r="AW648" s="160"/>
      <c r="AX648" s="160"/>
      <c r="AY648" s="160"/>
      <c r="AZ648" s="160"/>
      <c r="BA648" s="160"/>
      <c r="BB648" s="160"/>
      <c r="BC648" s="160"/>
      <c r="BD648" s="160"/>
      <c r="BE648" s="160"/>
      <c r="BF648" s="160"/>
      <c r="BG648" s="160"/>
      <c r="BH648" s="160"/>
      <c r="BI648" s="160"/>
    </row>
    <row r="649" spans="27:61"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Q649" s="160"/>
      <c r="AR649" s="160"/>
      <c r="AS649" s="160"/>
      <c r="AT649" s="160"/>
      <c r="AU649" s="160"/>
      <c r="AV649" s="160"/>
      <c r="AW649" s="160"/>
      <c r="AX649" s="160"/>
      <c r="AY649" s="160"/>
      <c r="AZ649" s="160"/>
      <c r="BA649" s="160"/>
      <c r="BB649" s="160"/>
      <c r="BC649" s="160"/>
      <c r="BD649" s="160"/>
      <c r="BE649" s="160"/>
      <c r="BF649" s="160"/>
      <c r="BG649" s="160"/>
      <c r="BH649" s="160"/>
      <c r="BI649" s="160"/>
    </row>
    <row r="650" spans="27:61"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Q650" s="160"/>
      <c r="AR650" s="160"/>
      <c r="AS650" s="160"/>
      <c r="AT650" s="160"/>
      <c r="AU650" s="160"/>
      <c r="AV650" s="160"/>
      <c r="AW650" s="160"/>
      <c r="AX650" s="160"/>
      <c r="AY650" s="160"/>
      <c r="AZ650" s="160"/>
      <c r="BA650" s="160"/>
      <c r="BB650" s="160"/>
      <c r="BC650" s="160"/>
      <c r="BD650" s="160"/>
      <c r="BE650" s="160"/>
      <c r="BF650" s="160"/>
      <c r="BG650" s="160"/>
      <c r="BH650" s="160"/>
      <c r="BI650" s="160"/>
    </row>
    <row r="651" spans="27:61"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Q651" s="160"/>
      <c r="AR651" s="160"/>
      <c r="AS651" s="160"/>
      <c r="AT651" s="160"/>
      <c r="AU651" s="160"/>
      <c r="AV651" s="160"/>
      <c r="AW651" s="160"/>
      <c r="AX651" s="160"/>
      <c r="AY651" s="160"/>
      <c r="AZ651" s="160"/>
      <c r="BA651" s="160"/>
      <c r="BB651" s="160"/>
      <c r="BC651" s="160"/>
      <c r="BD651" s="160"/>
      <c r="BE651" s="160"/>
      <c r="BF651" s="160"/>
      <c r="BG651" s="160"/>
      <c r="BH651" s="160"/>
      <c r="BI651" s="160"/>
    </row>
    <row r="652" spans="27:61"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Q652" s="160"/>
      <c r="AR652" s="160"/>
      <c r="AS652" s="160"/>
      <c r="AT652" s="160"/>
      <c r="AU652" s="160"/>
      <c r="AV652" s="160"/>
      <c r="AW652" s="160"/>
      <c r="AX652" s="160"/>
      <c r="AY652" s="160"/>
      <c r="AZ652" s="160"/>
      <c r="BA652" s="160"/>
      <c r="BB652" s="160"/>
      <c r="BC652" s="160"/>
      <c r="BD652" s="160"/>
      <c r="BE652" s="160"/>
      <c r="BF652" s="160"/>
      <c r="BG652" s="160"/>
      <c r="BH652" s="160"/>
      <c r="BI652" s="160"/>
    </row>
    <row r="653" spans="27:61"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Q653" s="160"/>
      <c r="AR653" s="160"/>
      <c r="AS653" s="160"/>
      <c r="AT653" s="160"/>
      <c r="AU653" s="160"/>
      <c r="AV653" s="160"/>
      <c r="AW653" s="160"/>
      <c r="AX653" s="160"/>
      <c r="AY653" s="160"/>
      <c r="AZ653" s="160"/>
      <c r="BA653" s="160"/>
      <c r="BB653" s="160"/>
      <c r="BC653" s="160"/>
      <c r="BD653" s="160"/>
      <c r="BE653" s="160"/>
      <c r="BF653" s="160"/>
      <c r="BG653" s="160"/>
      <c r="BH653" s="160"/>
      <c r="BI653" s="160"/>
    </row>
    <row r="654" spans="27:61"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Q654" s="160"/>
      <c r="AR654" s="160"/>
      <c r="AS654" s="160"/>
      <c r="AT654" s="160"/>
      <c r="AU654" s="160"/>
      <c r="AV654" s="160"/>
      <c r="AW654" s="160"/>
      <c r="AX654" s="160"/>
      <c r="AY654" s="160"/>
      <c r="AZ654" s="160"/>
      <c r="BA654" s="160"/>
      <c r="BB654" s="160"/>
      <c r="BC654" s="160"/>
      <c r="BD654" s="160"/>
      <c r="BE654" s="160"/>
      <c r="BF654" s="160"/>
      <c r="BG654" s="160"/>
      <c r="BH654" s="160"/>
      <c r="BI654" s="160"/>
    </row>
    <row r="655" spans="27:61"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Q655" s="160"/>
      <c r="AR655" s="160"/>
      <c r="AS655" s="160"/>
      <c r="AT655" s="160"/>
      <c r="AU655" s="160"/>
      <c r="AV655" s="160"/>
      <c r="AW655" s="160"/>
      <c r="AX655" s="160"/>
      <c r="AY655" s="160"/>
      <c r="AZ655" s="160"/>
      <c r="BA655" s="160"/>
      <c r="BB655" s="160"/>
      <c r="BC655" s="160"/>
      <c r="BD655" s="160"/>
      <c r="BE655" s="160"/>
      <c r="BF655" s="160"/>
      <c r="BG655" s="160"/>
      <c r="BH655" s="160"/>
      <c r="BI655" s="160"/>
    </row>
    <row r="656" spans="27:61"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Q656" s="160"/>
      <c r="AR656" s="160"/>
      <c r="AS656" s="160"/>
      <c r="AT656" s="160"/>
      <c r="AU656" s="160"/>
      <c r="AV656" s="160"/>
      <c r="AW656" s="160"/>
      <c r="AX656" s="160"/>
      <c r="AY656" s="160"/>
      <c r="AZ656" s="160"/>
      <c r="BA656" s="160"/>
      <c r="BB656" s="160"/>
      <c r="BC656" s="160"/>
      <c r="BD656" s="160"/>
      <c r="BE656" s="160"/>
      <c r="BF656" s="160"/>
      <c r="BG656" s="160"/>
      <c r="BH656" s="160"/>
      <c r="BI656" s="160"/>
    </row>
    <row r="657" spans="27:61"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Q657" s="160"/>
      <c r="AR657" s="160"/>
      <c r="AS657" s="160"/>
      <c r="AT657" s="160"/>
      <c r="AU657" s="160"/>
      <c r="AV657" s="160"/>
      <c r="AW657" s="160"/>
      <c r="AX657" s="160"/>
      <c r="AY657" s="160"/>
      <c r="AZ657" s="160"/>
      <c r="BA657" s="160"/>
      <c r="BB657" s="160"/>
      <c r="BC657" s="160"/>
      <c r="BD657" s="160"/>
      <c r="BE657" s="160"/>
      <c r="BF657" s="160"/>
      <c r="BG657" s="160"/>
      <c r="BH657" s="160"/>
      <c r="BI657" s="160"/>
    </row>
    <row r="658" spans="27:61"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Q658" s="160"/>
      <c r="AR658" s="160"/>
      <c r="AS658" s="160"/>
      <c r="AT658" s="160"/>
      <c r="AU658" s="160"/>
      <c r="AV658" s="160"/>
      <c r="AW658" s="160"/>
      <c r="AX658" s="160"/>
      <c r="AY658" s="160"/>
      <c r="AZ658" s="160"/>
      <c r="BA658" s="160"/>
      <c r="BB658" s="160"/>
      <c r="BC658" s="160"/>
      <c r="BD658" s="160"/>
      <c r="BE658" s="160"/>
      <c r="BF658" s="160"/>
      <c r="BG658" s="160"/>
      <c r="BH658" s="160"/>
      <c r="BI658" s="160"/>
    </row>
    <row r="659" spans="27:61"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Q659" s="160"/>
      <c r="AR659" s="160"/>
      <c r="AS659" s="160"/>
      <c r="AT659" s="160"/>
      <c r="AU659" s="160"/>
      <c r="AV659" s="160"/>
      <c r="AW659" s="160"/>
      <c r="AX659" s="160"/>
      <c r="AY659" s="160"/>
      <c r="AZ659" s="160"/>
      <c r="BA659" s="160"/>
      <c r="BB659" s="160"/>
      <c r="BC659" s="160"/>
      <c r="BD659" s="160"/>
      <c r="BE659" s="160"/>
      <c r="BF659" s="160"/>
      <c r="BG659" s="160"/>
      <c r="BH659" s="160"/>
      <c r="BI659" s="160"/>
    </row>
    <row r="660" spans="27:61"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Q660" s="160"/>
      <c r="AR660" s="160"/>
      <c r="AS660" s="160"/>
      <c r="AT660" s="160"/>
      <c r="AU660" s="160"/>
      <c r="AV660" s="160"/>
      <c r="AW660" s="160"/>
      <c r="AX660" s="160"/>
      <c r="AY660" s="160"/>
      <c r="AZ660" s="160"/>
      <c r="BA660" s="160"/>
      <c r="BB660" s="160"/>
      <c r="BC660" s="160"/>
      <c r="BD660" s="160"/>
      <c r="BE660" s="160"/>
      <c r="BF660" s="160"/>
      <c r="BG660" s="160"/>
      <c r="BH660" s="160"/>
      <c r="BI660" s="160"/>
    </row>
    <row r="661" spans="27:61"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Q661" s="160"/>
      <c r="AR661" s="160"/>
      <c r="AS661" s="160"/>
      <c r="AT661" s="160"/>
      <c r="AU661" s="160"/>
      <c r="AV661" s="160"/>
      <c r="AW661" s="160"/>
      <c r="AX661" s="160"/>
      <c r="AY661" s="160"/>
      <c r="AZ661" s="160"/>
      <c r="BA661" s="160"/>
      <c r="BB661" s="160"/>
      <c r="BC661" s="160"/>
      <c r="BD661" s="160"/>
      <c r="BE661" s="160"/>
      <c r="BF661" s="160"/>
      <c r="BG661" s="160"/>
      <c r="BH661" s="160"/>
      <c r="BI661" s="160"/>
    </row>
    <row r="662" spans="27:61">
      <c r="AA662" s="160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  <c r="AM662" s="160"/>
      <c r="AN662" s="160"/>
      <c r="AO662" s="160"/>
      <c r="AP662" s="160"/>
      <c r="AQ662" s="160"/>
      <c r="AR662" s="160"/>
      <c r="AS662" s="160"/>
      <c r="AT662" s="160"/>
      <c r="AU662" s="160"/>
      <c r="AV662" s="160"/>
      <c r="AW662" s="160"/>
      <c r="AX662" s="160"/>
      <c r="AY662" s="160"/>
      <c r="AZ662" s="160"/>
      <c r="BA662" s="160"/>
      <c r="BB662" s="160"/>
      <c r="BC662" s="160"/>
      <c r="BD662" s="160"/>
      <c r="BE662" s="160"/>
      <c r="BF662" s="160"/>
      <c r="BG662" s="160"/>
      <c r="BH662" s="160"/>
      <c r="BI662" s="160"/>
    </row>
    <row r="663" spans="27:61"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Q663" s="160"/>
      <c r="AR663" s="160"/>
      <c r="AS663" s="160"/>
      <c r="AT663" s="160"/>
      <c r="AU663" s="160"/>
      <c r="AV663" s="160"/>
      <c r="AW663" s="160"/>
      <c r="AX663" s="160"/>
      <c r="AY663" s="160"/>
      <c r="AZ663" s="160"/>
      <c r="BA663" s="160"/>
      <c r="BB663" s="160"/>
      <c r="BC663" s="160"/>
      <c r="BD663" s="160"/>
      <c r="BE663" s="160"/>
      <c r="BF663" s="160"/>
      <c r="BG663" s="160"/>
      <c r="BH663" s="160"/>
      <c r="BI663" s="160"/>
    </row>
    <row r="664" spans="27:61"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Q664" s="160"/>
      <c r="AR664" s="160"/>
      <c r="AS664" s="160"/>
      <c r="AT664" s="160"/>
      <c r="AU664" s="160"/>
      <c r="AV664" s="160"/>
      <c r="AW664" s="160"/>
      <c r="AX664" s="160"/>
      <c r="AY664" s="160"/>
      <c r="AZ664" s="160"/>
      <c r="BA664" s="160"/>
      <c r="BB664" s="160"/>
      <c r="BC664" s="160"/>
      <c r="BD664" s="160"/>
      <c r="BE664" s="160"/>
      <c r="BF664" s="160"/>
      <c r="BG664" s="160"/>
      <c r="BH664" s="160"/>
      <c r="BI664" s="160"/>
    </row>
    <row r="665" spans="27:61"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Q665" s="160"/>
      <c r="AR665" s="160"/>
      <c r="AS665" s="160"/>
      <c r="AT665" s="160"/>
      <c r="AU665" s="160"/>
      <c r="AV665" s="160"/>
      <c r="AW665" s="160"/>
      <c r="AX665" s="160"/>
      <c r="AY665" s="160"/>
      <c r="AZ665" s="160"/>
      <c r="BA665" s="160"/>
      <c r="BB665" s="160"/>
      <c r="BC665" s="160"/>
      <c r="BD665" s="160"/>
      <c r="BE665" s="160"/>
      <c r="BF665" s="160"/>
      <c r="BG665" s="160"/>
      <c r="BH665" s="160"/>
      <c r="BI665" s="160"/>
    </row>
    <row r="666" spans="27:61"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Q666" s="160"/>
      <c r="AR666" s="160"/>
      <c r="AS666" s="160"/>
      <c r="AT666" s="160"/>
      <c r="AU666" s="160"/>
      <c r="AV666" s="160"/>
      <c r="AW666" s="160"/>
      <c r="AX666" s="160"/>
      <c r="AY666" s="160"/>
      <c r="AZ666" s="160"/>
      <c r="BA666" s="160"/>
      <c r="BB666" s="160"/>
      <c r="BC666" s="160"/>
      <c r="BD666" s="160"/>
      <c r="BE666" s="160"/>
      <c r="BF666" s="160"/>
      <c r="BG666" s="160"/>
      <c r="BH666" s="160"/>
      <c r="BI666" s="160"/>
    </row>
    <row r="667" spans="27:61"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Q667" s="160"/>
      <c r="AR667" s="160"/>
      <c r="AS667" s="160"/>
      <c r="AT667" s="160"/>
      <c r="AU667" s="160"/>
      <c r="AV667" s="160"/>
      <c r="AW667" s="160"/>
      <c r="AX667" s="160"/>
      <c r="AY667" s="160"/>
      <c r="AZ667" s="160"/>
      <c r="BA667" s="160"/>
      <c r="BB667" s="160"/>
      <c r="BC667" s="160"/>
      <c r="BD667" s="160"/>
      <c r="BE667" s="160"/>
      <c r="BF667" s="160"/>
      <c r="BG667" s="160"/>
      <c r="BH667" s="160"/>
      <c r="BI667" s="160"/>
    </row>
    <row r="668" spans="27:61"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Q668" s="160"/>
      <c r="AR668" s="160"/>
      <c r="AS668" s="160"/>
      <c r="AT668" s="160"/>
      <c r="AU668" s="160"/>
      <c r="AV668" s="160"/>
      <c r="AW668" s="160"/>
      <c r="AX668" s="160"/>
      <c r="AY668" s="160"/>
      <c r="AZ668" s="160"/>
      <c r="BA668" s="160"/>
      <c r="BB668" s="160"/>
      <c r="BC668" s="160"/>
      <c r="BD668" s="160"/>
      <c r="BE668" s="160"/>
      <c r="BF668" s="160"/>
      <c r="BG668" s="160"/>
      <c r="BH668" s="160"/>
      <c r="BI668" s="160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52"/>
  <sheetViews>
    <sheetView topLeftCell="A3" workbookViewId="0">
      <pane xSplit="1" topLeftCell="B1" activePane="topRight" state="frozen"/>
      <selection pane="topRight" activeCell="H33" sqref="H33"/>
    </sheetView>
  </sheetViews>
  <sheetFormatPr defaultRowHeight="14.4"/>
  <cols>
    <col min="1" max="1" width="1.88671875" customWidth="1"/>
    <col min="2" max="2" width="4.44140625" customWidth="1"/>
    <col min="3" max="3" width="31.33203125" customWidth="1"/>
    <col min="4" max="4" width="9.109375" customWidth="1"/>
    <col min="5" max="5" width="8.109375" customWidth="1"/>
    <col min="6" max="6" width="7.88671875" customWidth="1"/>
    <col min="7" max="7" width="8.6640625" customWidth="1"/>
    <col min="8" max="8" width="8" customWidth="1"/>
    <col min="9" max="9" width="8.109375" customWidth="1"/>
    <col min="10" max="10" width="7.88671875" customWidth="1"/>
    <col min="11" max="11" width="8.44140625" customWidth="1"/>
    <col min="12" max="12" width="8.33203125" customWidth="1"/>
    <col min="13" max="13" width="7.44140625" customWidth="1"/>
    <col min="14" max="14" width="7.88671875" customWidth="1"/>
    <col min="15" max="15" width="8.44140625" customWidth="1"/>
    <col min="16" max="16" width="8.5546875" customWidth="1"/>
    <col min="17" max="17" width="8.109375" customWidth="1"/>
    <col min="23" max="23" width="8.44140625" customWidth="1"/>
    <col min="24" max="24" width="19.109375" customWidth="1"/>
    <col min="25" max="25" width="7.6640625" customWidth="1"/>
    <col min="26" max="26" width="6.88671875" customWidth="1"/>
    <col min="27" max="27" width="6.6640625" customWidth="1"/>
    <col min="28" max="28" width="10.5546875" customWidth="1"/>
    <col min="29" max="29" width="6" customWidth="1"/>
    <col min="30" max="30" width="9" customWidth="1"/>
  </cols>
  <sheetData>
    <row r="1" spans="2:30" ht="10.5" customHeight="1"/>
    <row r="2" spans="2:30" ht="15" thickBot="1">
      <c r="B2" s="136" t="s">
        <v>473</v>
      </c>
      <c r="D2" s="136" t="s">
        <v>37</v>
      </c>
      <c r="J2" t="s">
        <v>474</v>
      </c>
      <c r="O2" s="28"/>
      <c r="P2" s="28"/>
      <c r="Q2" s="160"/>
      <c r="R2" s="24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2:30">
      <c r="B3" s="87"/>
      <c r="C3" s="1203"/>
      <c r="D3" s="26" t="s">
        <v>38</v>
      </c>
      <c r="E3" s="68" t="s">
        <v>475</v>
      </c>
      <c r="F3" s="68"/>
      <c r="G3" s="68"/>
      <c r="H3" s="68"/>
      <c r="I3" s="68"/>
      <c r="J3" s="68"/>
      <c r="K3" s="68"/>
      <c r="L3" s="68"/>
      <c r="M3" s="46"/>
      <c r="N3" s="46"/>
      <c r="O3" s="26" t="s">
        <v>39</v>
      </c>
      <c r="P3" s="26" t="s">
        <v>40</v>
      </c>
      <c r="Q3" s="209"/>
      <c r="R3" s="462"/>
      <c r="S3" s="160"/>
      <c r="T3" s="462"/>
      <c r="U3" s="209"/>
      <c r="V3" s="160"/>
      <c r="W3" s="160"/>
      <c r="X3" s="160"/>
      <c r="Y3" s="160"/>
      <c r="Z3" s="160"/>
      <c r="AA3" s="160"/>
      <c r="AB3" s="160"/>
      <c r="AC3" s="160"/>
      <c r="AD3" s="160"/>
    </row>
    <row r="4" spans="2:30">
      <c r="B4" s="60"/>
      <c r="C4" s="1204"/>
      <c r="D4" s="1205" t="s">
        <v>469</v>
      </c>
      <c r="E4" s="408" t="s">
        <v>476</v>
      </c>
      <c r="F4" s="408"/>
      <c r="H4" s="408"/>
      <c r="J4" s="408"/>
      <c r="K4" t="s">
        <v>477</v>
      </c>
      <c r="L4" s="408"/>
      <c r="M4" s="17"/>
      <c r="N4" s="17"/>
      <c r="O4" s="1205" t="s">
        <v>478</v>
      </c>
      <c r="P4" s="70" t="s">
        <v>41</v>
      </c>
      <c r="Q4" s="209"/>
      <c r="R4" s="462"/>
      <c r="S4" s="160"/>
      <c r="T4" s="462"/>
      <c r="U4" s="209"/>
      <c r="V4" s="160"/>
      <c r="W4" s="160"/>
      <c r="X4" s="160"/>
      <c r="Y4" s="160"/>
      <c r="Z4" s="160"/>
      <c r="AA4" s="160"/>
      <c r="AB4" s="160"/>
      <c r="AC4" s="160"/>
      <c r="AD4" s="160"/>
    </row>
    <row r="5" spans="2:30" ht="15" thickBot="1">
      <c r="B5" s="60"/>
      <c r="C5" s="1206" t="s">
        <v>42</v>
      </c>
      <c r="D5" s="70" t="s">
        <v>39</v>
      </c>
      <c r="E5" s="72"/>
      <c r="F5" s="72"/>
      <c r="G5" s="72"/>
      <c r="I5" s="72"/>
      <c r="K5" s="61" t="s">
        <v>202</v>
      </c>
      <c r="L5" s="72"/>
      <c r="M5" s="48"/>
      <c r="N5" s="48"/>
      <c r="O5" s="70" t="s">
        <v>44</v>
      </c>
      <c r="P5" s="70" t="s">
        <v>43</v>
      </c>
      <c r="Q5" s="462"/>
      <c r="R5" s="462"/>
      <c r="S5" s="160"/>
      <c r="T5" s="462"/>
      <c r="U5" s="209"/>
      <c r="V5" s="160"/>
      <c r="W5" s="160"/>
      <c r="X5" s="160"/>
      <c r="Y5" s="160"/>
      <c r="Z5" s="160"/>
      <c r="AA5" s="160"/>
      <c r="AB5" s="1773"/>
      <c r="AC5" s="160"/>
      <c r="AD5" s="160"/>
    </row>
    <row r="6" spans="2:30">
      <c r="B6" s="60" t="s">
        <v>470</v>
      </c>
      <c r="C6" s="1204"/>
      <c r="D6" s="70" t="s">
        <v>56</v>
      </c>
      <c r="E6" s="26" t="s">
        <v>45</v>
      </c>
      <c r="F6" s="26" t="s">
        <v>46</v>
      </c>
      <c r="G6" s="26" t="s">
        <v>47</v>
      </c>
      <c r="H6" s="26" t="s">
        <v>48</v>
      </c>
      <c r="I6" s="25" t="s">
        <v>49</v>
      </c>
      <c r="J6" s="26" t="s">
        <v>50</v>
      </c>
      <c r="K6" s="25" t="s">
        <v>51</v>
      </c>
      <c r="L6" s="26" t="s">
        <v>52</v>
      </c>
      <c r="M6" s="25" t="s">
        <v>53</v>
      </c>
      <c r="N6" s="311" t="s">
        <v>54</v>
      </c>
      <c r="O6" s="70" t="s">
        <v>479</v>
      </c>
      <c r="P6" s="70" t="s">
        <v>55</v>
      </c>
      <c r="Q6" s="462"/>
      <c r="R6" s="462"/>
      <c r="S6" s="160"/>
      <c r="T6" s="462"/>
      <c r="U6" s="209"/>
      <c r="V6" s="160"/>
      <c r="W6" s="160"/>
      <c r="X6" s="160"/>
      <c r="Y6" s="160"/>
      <c r="Z6" s="1511"/>
      <c r="AA6" s="160"/>
      <c r="AB6" s="1773"/>
      <c r="AC6" s="160"/>
      <c r="AD6" s="160"/>
    </row>
    <row r="7" spans="2:30">
      <c r="B7" s="60"/>
      <c r="C7" s="1206" t="s">
        <v>471</v>
      </c>
      <c r="E7" s="70" t="s">
        <v>57</v>
      </c>
      <c r="F7" s="70" t="s">
        <v>57</v>
      </c>
      <c r="G7" s="70" t="s">
        <v>57</v>
      </c>
      <c r="H7" s="70" t="s">
        <v>57</v>
      </c>
      <c r="I7" s="1208" t="s">
        <v>57</v>
      </c>
      <c r="J7" s="70" t="s">
        <v>57</v>
      </c>
      <c r="K7" s="1208" t="s">
        <v>57</v>
      </c>
      <c r="L7" s="70" t="s">
        <v>57</v>
      </c>
      <c r="M7" s="1208" t="s">
        <v>57</v>
      </c>
      <c r="N7" s="1353" t="s">
        <v>57</v>
      </c>
      <c r="O7" s="1205" t="s">
        <v>480</v>
      </c>
      <c r="P7" s="70" t="s">
        <v>481</v>
      </c>
      <c r="Q7" s="209"/>
      <c r="R7" s="462"/>
      <c r="S7" s="160"/>
      <c r="T7" s="462"/>
      <c r="U7" s="209"/>
      <c r="V7" s="160"/>
      <c r="W7" s="160"/>
      <c r="X7" s="160"/>
      <c r="Y7" s="160"/>
      <c r="Z7" s="1511"/>
      <c r="AA7" s="160"/>
      <c r="AB7" s="1774"/>
      <c r="AC7" s="160"/>
      <c r="AD7" s="160"/>
    </row>
    <row r="8" spans="2:30" ht="15" thickBot="1">
      <c r="B8" s="60"/>
      <c r="C8" s="1207"/>
      <c r="D8" s="29" t="s">
        <v>472</v>
      </c>
      <c r="E8" s="48"/>
      <c r="F8" s="49"/>
      <c r="G8" s="48"/>
      <c r="H8" s="49"/>
      <c r="I8" s="111"/>
      <c r="J8" s="49"/>
      <c r="K8" s="49"/>
      <c r="L8" s="48"/>
      <c r="M8" s="49"/>
      <c r="N8" s="111"/>
      <c r="O8" s="29"/>
      <c r="P8" s="29" t="s">
        <v>482</v>
      </c>
      <c r="Q8" s="171"/>
      <c r="R8" s="462"/>
      <c r="S8" s="209"/>
      <c r="T8" s="462"/>
      <c r="U8" s="209"/>
      <c r="V8" s="160"/>
      <c r="W8" s="1775"/>
      <c r="X8" s="462"/>
      <c r="Y8" s="327"/>
      <c r="Z8" s="1776"/>
      <c r="AA8" s="160"/>
      <c r="AB8" s="1774"/>
      <c r="AC8" s="160"/>
      <c r="AD8" s="160"/>
    </row>
    <row r="9" spans="2:30">
      <c r="B9" s="1209">
        <v>1</v>
      </c>
      <c r="C9" s="1035" t="s">
        <v>483</v>
      </c>
      <c r="D9" s="1815">
        <v>42</v>
      </c>
      <c r="E9" s="1816">
        <f>'ОБЕД раскладка 12-18л'!Q10</f>
        <v>40</v>
      </c>
      <c r="F9" s="1816">
        <f>'ОБЕД раскладка 12-18л'!Q34</f>
        <v>40</v>
      </c>
      <c r="G9" s="1816">
        <f>'ОБЕД раскладка 12-18л'!Q64</f>
        <v>30</v>
      </c>
      <c r="H9" s="1816">
        <f>'ОБЕД раскладка 12-18л'!Q85</f>
        <v>50</v>
      </c>
      <c r="I9" s="1816">
        <f>'ОБЕД раскладка 12-18л'!Q101</f>
        <v>40</v>
      </c>
      <c r="J9" s="1816">
        <f>'ОБЕД раскладка 12-18л'!Q121</f>
        <v>50</v>
      </c>
      <c r="K9" s="1816">
        <f>'ОБЕД раскладка 12-18л'!Q156</f>
        <v>40</v>
      </c>
      <c r="L9" s="1816">
        <f>'ОБЕД раскладка 12-18л'!Q169</f>
        <v>50</v>
      </c>
      <c r="M9" s="1816">
        <f>'ОБЕД раскладка 12-18л'!Q203</f>
        <v>40</v>
      </c>
      <c r="N9" s="1817">
        <f>'ОБЕД раскладка 12-18л'!Q225</f>
        <v>40</v>
      </c>
      <c r="O9" s="1818">
        <v>42</v>
      </c>
      <c r="P9" s="1819">
        <v>100</v>
      </c>
      <c r="Q9" s="462"/>
      <c r="R9" s="160"/>
      <c r="S9" s="463"/>
      <c r="T9" s="160"/>
      <c r="U9" s="160"/>
      <c r="V9" s="160"/>
      <c r="W9" s="1777"/>
      <c r="X9" s="209"/>
      <c r="Y9" s="186"/>
      <c r="Z9" s="1621"/>
      <c r="AA9" s="160"/>
      <c r="AB9" s="1778"/>
      <c r="AC9" s="160"/>
      <c r="AD9" s="160"/>
    </row>
    <row r="10" spans="2:30">
      <c r="B10" s="1210">
        <v>2</v>
      </c>
      <c r="C10" s="751" t="s">
        <v>59</v>
      </c>
      <c r="D10" s="1820">
        <v>70</v>
      </c>
      <c r="E10" s="1821">
        <f>'ОБЕД раскладка 12-18л'!Q11</f>
        <v>75.7</v>
      </c>
      <c r="F10" s="1821">
        <f>'ОБЕД раскладка 12-18л'!Q35</f>
        <v>70</v>
      </c>
      <c r="G10" s="1821">
        <f>'ОБЕД раскладка 12-18л'!Q65</f>
        <v>50</v>
      </c>
      <c r="H10" s="1821">
        <f>'ОБЕД раскладка 12-18л'!Q86</f>
        <v>70</v>
      </c>
      <c r="I10" s="1821">
        <f>'ОБЕД раскладка 12-18л'!Q102</f>
        <v>91</v>
      </c>
      <c r="J10" s="1821">
        <f>'ОБЕД раскладка 12-18л'!Q122</f>
        <v>70</v>
      </c>
      <c r="K10" s="1821">
        <f>'ОБЕД раскладка 12-18л'!Q157</f>
        <v>74.3</v>
      </c>
      <c r="L10" s="1821">
        <f>'ОБЕД раскладка 12-18л'!Q170</f>
        <v>70</v>
      </c>
      <c r="M10" s="1821">
        <f>'ОБЕД раскладка 12-18л'!Q204</f>
        <v>86</v>
      </c>
      <c r="N10" s="1782">
        <f>'ОБЕД раскладка 12-18л'!Q226</f>
        <v>43</v>
      </c>
      <c r="O10" s="1418">
        <v>70</v>
      </c>
      <c r="P10" s="1787">
        <v>100</v>
      </c>
      <c r="Q10" s="462"/>
      <c r="R10" s="160"/>
      <c r="S10" s="160"/>
      <c r="T10" s="160"/>
      <c r="U10" s="160"/>
      <c r="V10" s="160"/>
      <c r="W10" s="1777"/>
      <c r="X10" s="209"/>
      <c r="Y10" s="186"/>
      <c r="Z10" s="1621"/>
      <c r="AA10" s="160"/>
      <c r="AB10" s="1778"/>
      <c r="AC10" s="160"/>
      <c r="AD10" s="160"/>
    </row>
    <row r="11" spans="2:30">
      <c r="B11" s="1210">
        <v>3</v>
      </c>
      <c r="C11" s="751" t="s">
        <v>60</v>
      </c>
      <c r="D11" s="1820">
        <v>7</v>
      </c>
      <c r="E11" s="1821">
        <f>'ОБЕД раскладка 12-18л'!Q12</f>
        <v>7.68</v>
      </c>
      <c r="F11" s="1821">
        <f>'ОБЕД раскладка 12-18л'!Q36</f>
        <v>2.1799999999999997</v>
      </c>
      <c r="G11" s="1821">
        <f>'ОБЕД раскладка 12-18л'!Q66</f>
        <v>14</v>
      </c>
      <c r="H11" s="1821">
        <f>'ОБЕД раскладка 12-18л'!AD84</f>
        <v>0</v>
      </c>
      <c r="I11" s="1821">
        <f>'ОБЕД раскладка 12-18л'!Q103</f>
        <v>0.4</v>
      </c>
      <c r="J11" s="1821">
        <f>'ОБЕД раскладка 12-18л'!AD122</f>
        <v>0</v>
      </c>
      <c r="K11" s="1821">
        <f>'ОБЕД раскладка 12-18л'!Q158</f>
        <v>5.3</v>
      </c>
      <c r="L11" s="1821">
        <f>'ОБЕД раскладка 12-18л'!Q171</f>
        <v>17.72</v>
      </c>
      <c r="M11" s="1821">
        <f>'ОБЕД раскладка 12-18л'!Q205</f>
        <v>22.72</v>
      </c>
      <c r="N11" s="1782">
        <f>'ОБЕД раскладка 12-18л'!AD217</f>
        <v>0</v>
      </c>
      <c r="O11" s="1418">
        <v>7</v>
      </c>
      <c r="P11" s="1787">
        <v>100</v>
      </c>
      <c r="Q11" s="462"/>
      <c r="R11" s="160"/>
      <c r="S11" s="160"/>
      <c r="T11" s="160"/>
      <c r="U11" s="160"/>
      <c r="V11" s="160"/>
      <c r="W11" s="1777"/>
      <c r="X11" s="209"/>
      <c r="Y11" s="186"/>
      <c r="Z11" s="1621"/>
      <c r="AA11" s="160"/>
      <c r="AB11" s="1778"/>
      <c r="AC11" s="160"/>
      <c r="AD11" s="160"/>
    </row>
    <row r="12" spans="2:30">
      <c r="B12" s="1210">
        <v>4</v>
      </c>
      <c r="C12" s="751" t="s">
        <v>61</v>
      </c>
      <c r="D12" s="1820">
        <v>17.5</v>
      </c>
      <c r="E12" s="1821">
        <f>'ОБЕД раскладка 12-18л'!AD7</f>
        <v>0</v>
      </c>
      <c r="F12" s="1821">
        <f>'ОБЕД раскладка 12-18л'!Q37</f>
        <v>20</v>
      </c>
      <c r="G12" s="1821">
        <f>'ОБЕД раскладка 12-18л'!AD66</f>
        <v>0</v>
      </c>
      <c r="H12" s="1821">
        <f>'ОБЕД раскладка 12-18л'!Q87</f>
        <v>20</v>
      </c>
      <c r="I12" s="1821">
        <f>'ОБЕД раскладка 12-18л'!Q104</f>
        <v>47.68</v>
      </c>
      <c r="J12" s="1821">
        <f>'ОБЕД раскладка 12-18л'!Q123</f>
        <v>42.5</v>
      </c>
      <c r="K12" s="1821">
        <f>'ОБЕД раскладка 12-18л'!AD144</f>
        <v>0</v>
      </c>
      <c r="L12" s="1821">
        <f>'ОБЕД раскладка 12-18л'!AD164</f>
        <v>0</v>
      </c>
      <c r="M12" s="1821">
        <f>'ОБЕД раскладка 12-18л'!AD199</f>
        <v>0</v>
      </c>
      <c r="N12" s="1782">
        <f>'ОБЕД раскладка 12-18л'!Q227</f>
        <v>44.82</v>
      </c>
      <c r="O12" s="1788">
        <v>17.5</v>
      </c>
      <c r="P12" s="1787">
        <v>100</v>
      </c>
      <c r="Q12" s="462"/>
      <c r="R12" s="160"/>
      <c r="S12" s="160"/>
      <c r="T12" s="160"/>
      <c r="U12" s="160"/>
      <c r="V12" s="160"/>
      <c r="W12" s="1777"/>
      <c r="X12" s="209"/>
      <c r="Y12" s="186"/>
      <c r="Z12" s="1621"/>
      <c r="AA12" s="160"/>
      <c r="AB12" s="1778"/>
      <c r="AC12" s="160"/>
      <c r="AD12" s="160"/>
    </row>
    <row r="13" spans="2:30">
      <c r="B13" s="1210">
        <v>5</v>
      </c>
      <c r="C13" s="751" t="s">
        <v>62</v>
      </c>
      <c r="D13" s="1820">
        <v>7</v>
      </c>
      <c r="E13" s="1821">
        <f>'ОБЕД раскладка 12-18л'!Q13</f>
        <v>50</v>
      </c>
      <c r="F13" s="1821">
        <f>'ОБЕД раскладка 12-18л'!AD38</f>
        <v>0</v>
      </c>
      <c r="G13" s="1821">
        <f>'ОБЕД раскладка 12-18л'!Q67</f>
        <v>20</v>
      </c>
      <c r="H13" s="1821">
        <f>'ОБЕД раскладка 12-18л'!AD86</f>
        <v>0</v>
      </c>
      <c r="I13" s="1821">
        <f>'ОБЕД раскладка 12-18л'!AD105</f>
        <v>0</v>
      </c>
      <c r="J13" s="1821">
        <f>'ОБЕД раскладка 12-18л'!AD124</f>
        <v>0</v>
      </c>
      <c r="K13" s="1821">
        <f>'ОБЕД раскладка 12-18л'!AD145</f>
        <v>0</v>
      </c>
      <c r="L13" s="1821">
        <f>'ОБЕД раскладка 12-18л'!AD165</f>
        <v>0</v>
      </c>
      <c r="M13" s="1821">
        <f>'ОБЕД раскладка 12-18л'!AD200</f>
        <v>0</v>
      </c>
      <c r="N13" s="1782">
        <f>'ОБЕД раскладка 12-18л'!AD219</f>
        <v>0</v>
      </c>
      <c r="O13" s="1418">
        <v>7</v>
      </c>
      <c r="P13" s="1787">
        <v>100</v>
      </c>
      <c r="Q13" s="462"/>
      <c r="R13" s="160"/>
      <c r="S13" s="160"/>
      <c r="T13" s="160"/>
      <c r="U13" s="160"/>
      <c r="V13" s="160"/>
      <c r="W13" s="1777"/>
      <c r="X13" s="209"/>
      <c r="Y13" s="186"/>
      <c r="Z13" s="1621"/>
      <c r="AA13" s="160"/>
      <c r="AB13" s="1778"/>
      <c r="AC13" s="160"/>
      <c r="AD13" s="160"/>
    </row>
    <row r="14" spans="2:30">
      <c r="B14" s="1210">
        <v>6</v>
      </c>
      <c r="C14" s="751" t="s">
        <v>63</v>
      </c>
      <c r="D14" s="1820">
        <v>65.45</v>
      </c>
      <c r="E14" s="1821">
        <f>'ОБЕД раскладка 12-18л'!Q14</f>
        <v>20</v>
      </c>
      <c r="F14" s="1821">
        <f>'ОБЕД раскладка 12-18л'!Q38</f>
        <v>88</v>
      </c>
      <c r="G14" s="1821">
        <f>'ОБЕД раскладка 12-18л'!AD68</f>
        <v>0</v>
      </c>
      <c r="H14" s="1821">
        <f>'ОБЕД раскладка 12-18л'!Q88</f>
        <v>146</v>
      </c>
      <c r="I14" s="1821">
        <f>'ОБЕД раскладка 12-18л'!Q105</f>
        <v>30</v>
      </c>
      <c r="J14" s="1821">
        <f>'ОБЕД раскладка 12-18л'!Q124</f>
        <v>6</v>
      </c>
      <c r="K14" s="1821">
        <f>'ОБЕД раскладка 12-18л'!Q159</f>
        <v>131</v>
      </c>
      <c r="L14" s="1821">
        <f>'ОБЕД раскладка 12-18л'!AD166</f>
        <v>0</v>
      </c>
      <c r="M14" s="1821">
        <f>'ОБЕД раскладка 12-18л'!Q206</f>
        <v>199.5</v>
      </c>
      <c r="N14" s="1782">
        <f>'ОБЕД раскладка 12-18л'!Q228</f>
        <v>34</v>
      </c>
      <c r="O14" s="1418">
        <v>65.45</v>
      </c>
      <c r="P14" s="1787">
        <v>100</v>
      </c>
      <c r="Q14" s="462"/>
      <c r="R14" s="160"/>
      <c r="S14" s="160"/>
      <c r="T14" s="160"/>
      <c r="U14" s="160"/>
      <c r="V14" s="160"/>
      <c r="W14" s="1777"/>
      <c r="X14" s="209"/>
      <c r="Y14" s="186"/>
      <c r="Z14" s="1621"/>
      <c r="AA14" s="160"/>
      <c r="AB14" s="1778"/>
      <c r="AC14" s="160"/>
      <c r="AD14" s="160"/>
    </row>
    <row r="15" spans="2:30">
      <c r="B15" s="1210">
        <v>7</v>
      </c>
      <c r="C15" s="751" t="s">
        <v>484</v>
      </c>
      <c r="D15" s="1820">
        <v>112</v>
      </c>
      <c r="E15" s="1821">
        <f>'ОБЕД раскладка 12-18л'!Q15</f>
        <v>147.96</v>
      </c>
      <c r="F15" s="1821">
        <f>'ОБЕД раскладка 12-18л'!Q39</f>
        <v>207.2</v>
      </c>
      <c r="G15" s="1821">
        <f>'ОБЕД раскладка 12-18л'!Q68</f>
        <v>21.5</v>
      </c>
      <c r="H15" s="1821">
        <f>'ОБЕД раскладка 12-18л'!Q89</f>
        <v>95.36</v>
      </c>
      <c r="I15" s="1821">
        <f>'ОБЕД раскладка 12-18л'!Q106</f>
        <v>148.88</v>
      </c>
      <c r="J15" s="1821">
        <f>'ОБЕД раскладка 12-18л'!Q125</f>
        <v>154.25</v>
      </c>
      <c r="K15" s="1821">
        <f>'ОБЕД раскладка 12-18л'!Q160</f>
        <v>199.42500000000001</v>
      </c>
      <c r="L15" s="1821">
        <f>'ОБЕД раскладка 12-18л'!Q172</f>
        <v>54.375</v>
      </c>
      <c r="M15" s="1821">
        <f>'ОБЕД раскладка 12-18л'!Q207</f>
        <v>119</v>
      </c>
      <c r="N15" s="1782">
        <f>'ОБЕД раскладка 12-18л'!Q229</f>
        <v>41.7</v>
      </c>
      <c r="O15" s="1789">
        <v>118.97</v>
      </c>
      <c r="P15" s="1787">
        <v>106</v>
      </c>
      <c r="Q15" s="462"/>
      <c r="R15" s="160"/>
      <c r="S15" s="160"/>
      <c r="T15" s="160"/>
      <c r="U15" s="160"/>
      <c r="V15" s="160"/>
      <c r="W15" s="1777"/>
      <c r="X15" s="209"/>
      <c r="Y15" s="186"/>
      <c r="Z15" s="1621"/>
      <c r="AA15" s="160"/>
      <c r="AB15" s="1779"/>
      <c r="AC15" s="160"/>
      <c r="AD15" s="160"/>
    </row>
    <row r="16" spans="2:30" ht="17.25" customHeight="1">
      <c r="B16" s="1210">
        <v>8</v>
      </c>
      <c r="C16" s="751" t="s">
        <v>485</v>
      </c>
      <c r="D16" s="1820">
        <v>64.75</v>
      </c>
      <c r="E16" s="1821">
        <f>'ОБЕД раскладка 12-18л'!Q16</f>
        <v>105</v>
      </c>
      <c r="F16" s="1821">
        <f>'ОБЕД раскладка 12-18л'!AD41</f>
        <v>0</v>
      </c>
      <c r="G16" s="1821">
        <f>'ОБЕД раскладка 12-18л'!Q69</f>
        <v>110</v>
      </c>
      <c r="H16" s="1821">
        <f>'ОБЕД раскладка 12-18л'!AD89</f>
        <v>0</v>
      </c>
      <c r="I16" s="1821">
        <f>'ОБЕД раскладка 12-18л'!Q107</f>
        <v>105</v>
      </c>
      <c r="J16" s="1821">
        <f>'ОБЕД раскладка 12-18л'!AD127</f>
        <v>0</v>
      </c>
      <c r="K16" s="1821">
        <f>'ОБЕД раскладка 12-18л'!Q161</f>
        <v>110</v>
      </c>
      <c r="L16" s="1821">
        <f>'ОБЕД раскладка 12-18л'!Q173</f>
        <v>105</v>
      </c>
      <c r="M16" s="1821">
        <f>'ОБЕД раскладка 12-18л'!Q208</f>
        <v>2.5</v>
      </c>
      <c r="N16" s="1782">
        <f>'ОБЕД раскладка 12-18л'!Q230</f>
        <v>110</v>
      </c>
      <c r="O16" s="1418">
        <v>64.75</v>
      </c>
      <c r="P16" s="1787">
        <v>100</v>
      </c>
      <c r="Q16" s="462"/>
      <c r="R16" s="160"/>
      <c r="S16" s="160"/>
      <c r="T16" s="160"/>
      <c r="U16" s="160"/>
      <c r="V16" s="160"/>
      <c r="W16" s="1777"/>
      <c r="X16" s="209"/>
      <c r="Y16" s="186"/>
      <c r="Z16" s="1621"/>
      <c r="AA16" s="160"/>
      <c r="AB16" s="1778"/>
      <c r="AC16" s="160"/>
      <c r="AD16" s="160"/>
    </row>
    <row r="17" spans="2:30">
      <c r="B17" s="1210">
        <v>9</v>
      </c>
      <c r="C17" s="751" t="s">
        <v>158</v>
      </c>
      <c r="D17" s="1820">
        <v>7</v>
      </c>
      <c r="E17" s="1821">
        <f>'ОБЕД раскладка 12-18л'!AD12</f>
        <v>0</v>
      </c>
      <c r="F17" s="1821">
        <f>'ОБЕД раскладка 12-18л'!AD42</f>
        <v>0</v>
      </c>
      <c r="G17" s="1821">
        <f>'ОБЕД раскладка 12-18л'!AD71</f>
        <v>0</v>
      </c>
      <c r="H17" s="1821">
        <f>'ОБЕД раскладка 12-18л'!Q90</f>
        <v>35</v>
      </c>
      <c r="I17" s="1821">
        <f>'ОБЕД раскладка 12-18л'!AD109</f>
        <v>0</v>
      </c>
      <c r="J17" s="1821">
        <f>'ОБЕД раскладка 12-18л'!AD128</f>
        <v>0</v>
      </c>
      <c r="K17" s="1821">
        <f>'ОБЕД раскладка 12-18л'!AD149</f>
        <v>0</v>
      </c>
      <c r="L17" s="1821">
        <f>'ОБЕД раскладка 12-18л'!AD169</f>
        <v>0</v>
      </c>
      <c r="M17" s="1821">
        <f>'ОБЕД раскладка 12-18л'!Q209</f>
        <v>35</v>
      </c>
      <c r="N17" s="1782">
        <f>'ОБЕД раскладка 12-18л'!AD223</f>
        <v>0</v>
      </c>
      <c r="O17" s="1418">
        <v>7</v>
      </c>
      <c r="P17" s="1787">
        <v>100</v>
      </c>
      <c r="Q17" s="462"/>
      <c r="R17" s="160"/>
      <c r="S17" s="160"/>
      <c r="T17" s="160"/>
      <c r="U17" s="160"/>
      <c r="V17" s="160"/>
      <c r="W17" s="1777"/>
      <c r="X17" s="209"/>
      <c r="Y17" s="186"/>
      <c r="Z17" s="1621"/>
      <c r="AA17" s="160"/>
      <c r="AB17" s="1778"/>
      <c r="AC17" s="160"/>
      <c r="AD17" s="160"/>
    </row>
    <row r="18" spans="2:30">
      <c r="B18" s="1210">
        <v>10</v>
      </c>
      <c r="C18" s="751" t="s">
        <v>486</v>
      </c>
      <c r="D18" s="1820">
        <v>70</v>
      </c>
      <c r="E18" s="1821">
        <f>'ОБЕД раскладка 12-18л'!Q17</f>
        <v>200</v>
      </c>
      <c r="F18" s="1821">
        <f>'ОБЕД раскладка 12-18л'!AD43</f>
        <v>0</v>
      </c>
      <c r="G18" s="1821">
        <f>'ОБЕД раскладка 12-18л'!AD72</f>
        <v>0</v>
      </c>
      <c r="H18" s="1821">
        <f>'ОБЕД раскладка 12-18л'!AD91</f>
        <v>0</v>
      </c>
      <c r="I18" s="1821">
        <f>'ОБЕД раскладка 12-18л'!Q108</f>
        <v>200</v>
      </c>
      <c r="J18" s="1821">
        <f>'ОБЕД раскладка 12-18л'!AD129</f>
        <v>0</v>
      </c>
      <c r="K18" s="1821">
        <f>'ОБЕД раскладка 12-18л'!Q162</f>
        <v>200</v>
      </c>
      <c r="L18" s="1821">
        <f>'ОБЕД раскладка 12-18л'!AD170</f>
        <v>0</v>
      </c>
      <c r="M18" s="1821">
        <f>'ОБЕД раскладка 12-18л'!Q210</f>
        <v>100</v>
      </c>
      <c r="N18" s="1782">
        <f>'ОБЕД раскладка 12-18л'!AD224</f>
        <v>0</v>
      </c>
      <c r="O18" s="1418">
        <v>70</v>
      </c>
      <c r="P18" s="1787">
        <v>100</v>
      </c>
      <c r="Q18" s="462"/>
      <c r="R18" s="160"/>
      <c r="S18" s="160"/>
      <c r="T18" s="160"/>
      <c r="U18" s="160"/>
      <c r="V18" s="160"/>
      <c r="W18" s="1777"/>
      <c r="X18" s="209"/>
      <c r="Y18" s="186"/>
      <c r="Z18" s="1621"/>
      <c r="AA18" s="160"/>
      <c r="AB18" s="1778"/>
      <c r="AC18" s="160"/>
      <c r="AD18" s="160"/>
    </row>
    <row r="19" spans="2:30">
      <c r="B19" s="1210">
        <v>11</v>
      </c>
      <c r="C19" s="751" t="s">
        <v>196</v>
      </c>
      <c r="D19" s="1820">
        <v>27.3</v>
      </c>
      <c r="E19" s="1821">
        <f>'ОБЕД раскладка 12-18л'!Q18</f>
        <v>6</v>
      </c>
      <c r="F19" s="1821">
        <f>'ОБЕД раскладка 12-18л'!Q40</f>
        <v>6</v>
      </c>
      <c r="G19" s="1821">
        <f>'ОБЕД раскладка 12-18л'!AD73</f>
        <v>0</v>
      </c>
      <c r="H19" s="1821">
        <f>'ОБЕД раскладка 12-18л'!Q91</f>
        <v>94.8</v>
      </c>
      <c r="I19" s="1821">
        <f>'ОБЕД раскладка 12-18л'!Q109</f>
        <v>6</v>
      </c>
      <c r="J19" s="1821">
        <f>'ОБЕД раскладка 12-18л'!Q126</f>
        <v>92.9</v>
      </c>
      <c r="K19" s="1821">
        <f>'ОБЕД раскладка 12-18л'!Q163</f>
        <v>6</v>
      </c>
      <c r="L19" s="1821">
        <f>'ОБЕД раскладка 12-18л'!AD171</f>
        <v>0</v>
      </c>
      <c r="M19" s="1821">
        <f>'ОБЕД раскладка 12-18л'!Q211</f>
        <v>61.3</v>
      </c>
      <c r="N19" s="1782">
        <f>'ОБЕД раскладка 12-18л'!AD225</f>
        <v>0</v>
      </c>
      <c r="O19" s="1418">
        <v>27.3</v>
      </c>
      <c r="P19" s="1787">
        <v>100</v>
      </c>
      <c r="Q19" s="462"/>
      <c r="R19" s="160"/>
      <c r="S19" s="160"/>
      <c r="T19" s="160"/>
      <c r="U19" s="160"/>
      <c r="V19" s="160"/>
      <c r="W19" s="1777"/>
      <c r="X19" s="209"/>
      <c r="Y19" s="186"/>
      <c r="Z19" s="1621"/>
      <c r="AA19" s="160"/>
      <c r="AB19" s="1778"/>
      <c r="AC19" s="160"/>
      <c r="AD19" s="160"/>
    </row>
    <row r="20" spans="2:30">
      <c r="B20" s="1210">
        <v>12</v>
      </c>
      <c r="C20" s="751" t="s">
        <v>197</v>
      </c>
      <c r="D20" s="1820">
        <v>18.55</v>
      </c>
      <c r="E20" s="1821">
        <f>'ОБЕД раскладка 12-18л'!AD15</f>
        <v>0</v>
      </c>
      <c r="F20" s="1821">
        <f>'ОБЕД раскладка 12-18л'!AD45</f>
        <v>0</v>
      </c>
      <c r="G20" s="1821">
        <f>'ОБЕД раскладка 12-18л'!Q70</f>
        <v>6</v>
      </c>
      <c r="H20" s="1821">
        <f>'ОБЕД раскладка 12-18л'!AD93</f>
        <v>0</v>
      </c>
      <c r="I20" s="1821">
        <f>'ОБЕД раскладка 12-18л'!Q110</f>
        <v>82.2</v>
      </c>
      <c r="J20" s="1821">
        <f>'ОБЕД раскладка 12-18л'!AD131</f>
        <v>0</v>
      </c>
      <c r="K20" s="1821">
        <f>'ОБЕД раскладка 12-18л'!AD152</f>
        <v>0</v>
      </c>
      <c r="L20" s="1821">
        <f>'ОБЕД раскладка 12-18л'!Q174</f>
        <v>92.6</v>
      </c>
      <c r="M20" s="1821">
        <f>'ОБЕД раскладка 12-18л'!Q212</f>
        <v>24.7</v>
      </c>
      <c r="N20" s="1782">
        <f>'ОБЕД раскладка 12-18л'!AD226</f>
        <v>0</v>
      </c>
      <c r="O20" s="1418">
        <v>20.55</v>
      </c>
      <c r="P20" s="1787">
        <v>110.78</v>
      </c>
      <c r="Q20" s="462"/>
      <c r="R20" s="160"/>
      <c r="S20" s="160"/>
      <c r="T20" s="160"/>
      <c r="U20" s="160"/>
      <c r="V20" s="160"/>
      <c r="W20" s="1777"/>
      <c r="X20" s="209"/>
      <c r="Y20" s="186"/>
      <c r="Z20" s="1621"/>
      <c r="AA20" s="160"/>
      <c r="AB20" s="1778"/>
      <c r="AC20" s="160"/>
      <c r="AD20" s="160"/>
    </row>
    <row r="21" spans="2:30" ht="12.75" customHeight="1">
      <c r="B21" s="1210">
        <v>13</v>
      </c>
      <c r="C21" s="751" t="s">
        <v>65</v>
      </c>
      <c r="D21" s="1820">
        <v>26.95</v>
      </c>
      <c r="E21" s="1821">
        <f>'ОБЕД раскладка 12-18л'!AD16</f>
        <v>0</v>
      </c>
      <c r="F21" s="1821">
        <f>'ОБЕД раскладка 12-18л'!Q41</f>
        <v>86</v>
      </c>
      <c r="G21" s="1821">
        <f>'ОБЕД раскладка 12-18л'!AD75</f>
        <v>0</v>
      </c>
      <c r="H21" s="1821">
        <f>'ОБЕД раскладка 12-18л'!AD94</f>
        <v>0</v>
      </c>
      <c r="I21" s="1821">
        <f>'ОБЕД раскладка 12-18л'!AD113</f>
        <v>0</v>
      </c>
      <c r="J21" s="1821">
        <f>'ОБЕД раскладка 12-18л'!AD132</f>
        <v>0</v>
      </c>
      <c r="K21" s="1821">
        <f>'ОБЕД раскладка 12-18л'!Q164</f>
        <v>97.9</v>
      </c>
      <c r="L21" s="1821">
        <f>'ОБЕД раскладка 12-18л'!AD173</f>
        <v>0</v>
      </c>
      <c r="M21" s="1821">
        <f>'ОБЕД раскладка 12-18л'!AD208</f>
        <v>0</v>
      </c>
      <c r="N21" s="1782">
        <f>'ОБЕД раскладка 12-18л'!Q231</f>
        <v>85.6</v>
      </c>
      <c r="O21" s="1418">
        <v>26.95</v>
      </c>
      <c r="P21" s="1787">
        <v>100</v>
      </c>
      <c r="Q21" s="462"/>
      <c r="R21" s="160"/>
      <c r="S21" s="160"/>
      <c r="T21" s="160"/>
      <c r="U21" s="160"/>
      <c r="V21" s="160"/>
      <c r="W21" s="1777"/>
      <c r="X21" s="209"/>
      <c r="Y21" s="186"/>
      <c r="Z21" s="1621"/>
      <c r="AA21" s="160"/>
      <c r="AB21" s="1778"/>
      <c r="AC21" s="160"/>
      <c r="AD21" s="160"/>
    </row>
    <row r="22" spans="2:30" ht="13.5" customHeight="1">
      <c r="B22" s="1210">
        <v>14</v>
      </c>
      <c r="C22" s="751" t="s">
        <v>198</v>
      </c>
      <c r="D22" s="1820">
        <v>14</v>
      </c>
      <c r="E22" s="1821">
        <f>'ОБЕД раскладка 12-18л'!Q19</f>
        <v>120</v>
      </c>
      <c r="F22" s="1821">
        <f>'ОБЕД раскладка 12-18л'!AD47</f>
        <v>0</v>
      </c>
      <c r="G22" s="1821">
        <f>'ОБЕД раскладка 12-18л'!AD76</f>
        <v>0</v>
      </c>
      <c r="H22" s="1821">
        <f>'ОБЕД раскладка 12-18л'!AD95</f>
        <v>0</v>
      </c>
      <c r="I22" s="1821">
        <f>'ОБЕД раскладка 12-18л'!AD114</f>
        <v>0</v>
      </c>
      <c r="J22" s="1821">
        <f>'ОБЕД раскладка 12-18л'!AD133</f>
        <v>0</v>
      </c>
      <c r="K22" s="1821">
        <f>'ОБЕД раскладка 12-18л'!AD154</f>
        <v>0</v>
      </c>
      <c r="L22" s="1821">
        <f>'ОБЕД раскладка 12-18л'!AD174</f>
        <v>0</v>
      </c>
      <c r="M22" s="1821">
        <f>'ОБЕД раскладка 12-18л'!AD209</f>
        <v>0</v>
      </c>
      <c r="N22" s="1782">
        <f>'ОБЕД раскладка 12-18л'!AD228</f>
        <v>0</v>
      </c>
      <c r="O22" s="1418">
        <v>12</v>
      </c>
      <c r="P22" s="1787">
        <v>86</v>
      </c>
      <c r="Q22" s="462"/>
      <c r="R22" s="160"/>
      <c r="S22" s="160"/>
      <c r="T22" s="160"/>
      <c r="U22" s="160"/>
      <c r="V22" s="160"/>
      <c r="W22" s="1777"/>
      <c r="X22" s="209"/>
      <c r="Y22" s="186"/>
      <c r="Z22" s="1621"/>
      <c r="AA22" s="160"/>
      <c r="AB22" s="1778"/>
      <c r="AC22" s="160"/>
      <c r="AD22" s="160"/>
    </row>
    <row r="23" spans="2:30" ht="14.25" customHeight="1">
      <c r="B23" s="1210">
        <v>15</v>
      </c>
      <c r="C23" s="751" t="s">
        <v>487</v>
      </c>
      <c r="D23" s="1820">
        <v>122.5</v>
      </c>
      <c r="E23" s="1821">
        <f>'ОБЕД раскладка 12-18л'!AD18</f>
        <v>0</v>
      </c>
      <c r="F23" s="1821">
        <f>'ОБЕД раскладка 12-18л'!Q42</f>
        <v>223</v>
      </c>
      <c r="G23" s="1821">
        <f>'ОБЕД раскладка 12-18л'!Q71</f>
        <v>225</v>
      </c>
      <c r="H23" s="1821">
        <f>'ОБЕД раскладка 12-18л'!AD96</f>
        <v>0</v>
      </c>
      <c r="I23" s="1821">
        <f>'ОБЕД раскладка 12-18л'!Q111</f>
        <v>13.3</v>
      </c>
      <c r="J23" s="1821">
        <f>'ОБЕД раскладка 12-18л'!Q127</f>
        <v>150</v>
      </c>
      <c r="K23" s="1821">
        <f>'ОБЕД раскладка 12-18л'!U156</f>
        <v>18.899999999999999</v>
      </c>
      <c r="L23" s="1821">
        <f>'ОБЕД раскладка 12-18л'!Q175</f>
        <v>241.17000000000002</v>
      </c>
      <c r="M23" s="1821">
        <f>'ОБЕД раскладка 12-18л'!U203</f>
        <v>38.629999999999995</v>
      </c>
      <c r="N23" s="1782">
        <f>'ОБЕД раскладка 12-18л'!Q232</f>
        <v>315</v>
      </c>
      <c r="O23" s="1418">
        <v>122.5</v>
      </c>
      <c r="P23" s="1787">
        <v>100</v>
      </c>
      <c r="Q23" s="462"/>
      <c r="R23" s="160"/>
      <c r="S23" s="160"/>
      <c r="T23" s="160"/>
      <c r="U23" s="160"/>
      <c r="V23" s="160"/>
      <c r="W23" s="1777"/>
      <c r="X23" s="209"/>
      <c r="Y23" s="186"/>
      <c r="Z23" s="1621"/>
      <c r="AA23" s="160"/>
      <c r="AB23" s="1778"/>
      <c r="AC23" s="160"/>
      <c r="AD23" s="160"/>
    </row>
    <row r="24" spans="2:30" ht="17.25" customHeight="1">
      <c r="B24" s="1210">
        <v>16</v>
      </c>
      <c r="C24" s="751" t="s">
        <v>488</v>
      </c>
      <c r="D24" s="1820">
        <v>21</v>
      </c>
      <c r="E24" s="1822">
        <f>'ОБЕД раскладка 12-18л'!AF5</f>
        <v>0</v>
      </c>
      <c r="F24" s="1823">
        <f>'ОБЕД раскладка 12-18л'!AF35</f>
        <v>0</v>
      </c>
      <c r="G24" s="1824">
        <f>'ОБЕД раскладка 12-18л'!Q73</f>
        <v>161</v>
      </c>
      <c r="H24" s="1822">
        <f>'ОБЕД раскладка 12-18л'!AF83</f>
        <v>0</v>
      </c>
      <c r="I24" s="1825">
        <f>'ОБЕД раскладка 12-18л'!AF102</f>
        <v>0</v>
      </c>
      <c r="J24" s="1822">
        <f>'ОБЕД раскладка 12-18л'!AF120</f>
        <v>0</v>
      </c>
      <c r="K24" s="1825">
        <f>'ОБЕД раскладка 12-18л'!AF141</f>
        <v>0</v>
      </c>
      <c r="L24" s="1823">
        <f>'ОБЕД раскладка 12-18л'!AF161</f>
        <v>0</v>
      </c>
      <c r="M24" s="1823">
        <f>'ОБЕД раскладка 12-18л'!AF196</f>
        <v>0</v>
      </c>
      <c r="N24" s="1782">
        <f>'ОБЕД раскладка 12-18л'!Q234</f>
        <v>49</v>
      </c>
      <c r="O24" s="1418">
        <v>21</v>
      </c>
      <c r="P24" s="1787">
        <v>100</v>
      </c>
      <c r="Q24" s="462"/>
      <c r="R24" s="160"/>
      <c r="S24" s="160"/>
      <c r="T24" s="160"/>
      <c r="U24" s="160"/>
      <c r="V24" s="160"/>
      <c r="W24" s="1777"/>
      <c r="X24" s="209"/>
      <c r="Y24" s="186"/>
      <c r="Z24" s="1621"/>
      <c r="AA24" s="160"/>
      <c r="AB24" s="1778"/>
      <c r="AC24" s="160"/>
      <c r="AD24" s="160"/>
    </row>
    <row r="25" spans="2:30">
      <c r="B25" s="1210">
        <v>17</v>
      </c>
      <c r="C25" s="751" t="s">
        <v>66</v>
      </c>
      <c r="D25" s="1820">
        <v>5.25</v>
      </c>
      <c r="E25" s="1822">
        <f>'ОБЕД раскладка 12-18л'!AF6</f>
        <v>0</v>
      </c>
      <c r="F25" s="1823">
        <f>'ОБЕД раскладка 12-18л'!AF36</f>
        <v>0</v>
      </c>
      <c r="G25" s="1824">
        <f>'ОБЕД раскладка 12-18л'!AF65</f>
        <v>0</v>
      </c>
      <c r="H25" s="1822">
        <f>'ОБЕД раскладка 12-18л'!AF84</f>
        <v>0</v>
      </c>
      <c r="I25" s="1825">
        <f>'ОБЕД раскладка 12-18л'!AF103</f>
        <v>0</v>
      </c>
      <c r="J25" s="1822">
        <f>'ОБЕД раскладка 12-18л'!AF121</f>
        <v>0</v>
      </c>
      <c r="K25" s="1825">
        <f>'ОБЕД раскладка 12-18л'!AF142</f>
        <v>0</v>
      </c>
      <c r="L25" s="1823">
        <f>'ОБЕД раскладка 12-18л'!Q176</f>
        <v>22.5</v>
      </c>
      <c r="M25" s="1823">
        <f>'ОБЕД раскладка 12-18л'!AF197</f>
        <v>0</v>
      </c>
      <c r="N25" s="1782">
        <f>'ОБЕД раскладка 12-18л'!Q235</f>
        <v>30</v>
      </c>
      <c r="O25" s="1418">
        <v>5.25</v>
      </c>
      <c r="P25" s="1787">
        <v>100</v>
      </c>
      <c r="Q25" s="462"/>
      <c r="R25" s="160"/>
      <c r="S25" s="160"/>
      <c r="T25" s="160"/>
      <c r="U25" s="160"/>
      <c r="V25" s="160"/>
      <c r="W25" s="1777"/>
      <c r="X25" s="209"/>
      <c r="Y25" s="186"/>
      <c r="Z25" s="1621"/>
      <c r="AA25" s="160"/>
      <c r="AB25" s="1809"/>
      <c r="AC25" s="160"/>
      <c r="AD25" s="160"/>
    </row>
    <row r="26" spans="2:30">
      <c r="B26" s="1210">
        <v>18</v>
      </c>
      <c r="C26" s="751" t="s">
        <v>489</v>
      </c>
      <c r="D26" s="1820">
        <v>3.5</v>
      </c>
      <c r="E26" s="1822">
        <f>'ОБЕД раскладка 12-18л'!Q20</f>
        <v>3.45</v>
      </c>
      <c r="F26" s="1823">
        <f>'ОБЕД раскладка 12-18л'!Q43</f>
        <v>4.9000000000000004</v>
      </c>
      <c r="G26" s="1824">
        <f>'ОБЕД раскладка 12-18л'!U64</f>
        <v>7</v>
      </c>
      <c r="H26" s="1822">
        <f>'ОБЕД раскладка 12-18л'!AF85</f>
        <v>0</v>
      </c>
      <c r="I26" s="1825">
        <f>'ОБЕД раскладка 12-18л'!U101</f>
        <v>0.8</v>
      </c>
      <c r="J26" s="1822">
        <f>'ОБЕД раскладка 12-18л'!Q128</f>
        <v>4.8</v>
      </c>
      <c r="K26" s="1825">
        <f>'ОБЕД раскладка 12-18л'!U157</f>
        <v>1.8</v>
      </c>
      <c r="L26" s="1823">
        <f>'ОБЕД раскладка 12-18л'!AF163</f>
        <v>0</v>
      </c>
      <c r="M26" s="1823">
        <f>'ОБЕД раскладка 12-18л'!U204</f>
        <v>8.75</v>
      </c>
      <c r="N26" s="1782">
        <f>'ОБЕД раскладка 12-18л'!U225</f>
        <v>3.5</v>
      </c>
      <c r="O26" s="1418">
        <v>3.5</v>
      </c>
      <c r="P26" s="1787">
        <v>100</v>
      </c>
      <c r="Q26" s="462"/>
      <c r="R26" s="160"/>
      <c r="S26" s="160"/>
      <c r="T26" s="160"/>
      <c r="U26" s="160"/>
      <c r="V26" s="160"/>
      <c r="W26" s="1777"/>
      <c r="X26" s="209"/>
      <c r="Y26" s="186"/>
      <c r="Z26" s="1621"/>
      <c r="AA26" s="160"/>
      <c r="AB26" s="1778"/>
      <c r="AC26" s="160"/>
      <c r="AD26" s="160"/>
    </row>
    <row r="27" spans="2:30">
      <c r="B27" s="1210">
        <v>19</v>
      </c>
      <c r="C27" s="751" t="s">
        <v>67</v>
      </c>
      <c r="D27" s="1820">
        <v>12.25</v>
      </c>
      <c r="E27" s="1822">
        <f>'ОБЕД раскладка 12-18л'!U10</f>
        <v>12.8</v>
      </c>
      <c r="F27" s="1823">
        <f>'ОБЕД раскладка 12-18л'!U34</f>
        <v>8.4</v>
      </c>
      <c r="G27" s="1824">
        <f>'ОБЕД раскладка 12-18л'!U65</f>
        <v>12</v>
      </c>
      <c r="H27" s="1822">
        <f>'ОБЕД раскладка 12-18л'!U85</f>
        <v>5</v>
      </c>
      <c r="I27" s="1825">
        <f>'ОБЕД раскладка 12-18л'!U102</f>
        <v>17.350000000000001</v>
      </c>
      <c r="J27" s="1822">
        <f>'ОБЕД раскладка 12-18л'!Q129</f>
        <v>5</v>
      </c>
      <c r="K27" s="1825">
        <f>'ОБЕД раскладка 12-18л'!U158</f>
        <v>10</v>
      </c>
      <c r="L27" s="1823">
        <f>'ОБЕД раскладка 12-18л'!Q177</f>
        <v>10.25</v>
      </c>
      <c r="M27" s="1823">
        <f>'ОБЕД раскладка 12-18л'!U205</f>
        <v>17.28</v>
      </c>
      <c r="N27" s="1782">
        <f>'ОБЕД раскладка 12-18л'!U226</f>
        <v>24.42</v>
      </c>
      <c r="O27" s="1418">
        <v>12.25</v>
      </c>
      <c r="P27" s="1787">
        <v>100</v>
      </c>
      <c r="Q27" s="462"/>
      <c r="R27" s="160"/>
      <c r="S27" s="160"/>
      <c r="T27" s="160"/>
      <c r="U27" s="160"/>
      <c r="V27" s="160"/>
      <c r="W27" s="1777"/>
      <c r="X27" s="209"/>
      <c r="Y27" s="186"/>
      <c r="Z27" s="1621"/>
      <c r="AA27" s="160"/>
      <c r="AB27" s="1778"/>
      <c r="AC27" s="160"/>
      <c r="AD27" s="160"/>
    </row>
    <row r="28" spans="2:30">
      <c r="B28" s="1210">
        <v>20</v>
      </c>
      <c r="C28" s="751" t="s">
        <v>68</v>
      </c>
      <c r="D28" s="1820">
        <v>6.3</v>
      </c>
      <c r="E28" s="1822">
        <f>'ОБЕД раскладка 12-18л'!U11</f>
        <v>7.5</v>
      </c>
      <c r="F28" s="1823">
        <f>'ОБЕД раскладка 12-18л'!U35</f>
        <v>9.1999999999999993</v>
      </c>
      <c r="G28" s="1824">
        <f>'ОБЕД раскладка 12-18л'!AF68</f>
        <v>0</v>
      </c>
      <c r="H28" s="1822">
        <f>'ОБЕД раскладка 12-18л'!U86</f>
        <v>8</v>
      </c>
      <c r="I28" s="1825">
        <f>'ОБЕД раскладка 12-18л'!U103</f>
        <v>11.129999999999999</v>
      </c>
      <c r="J28" s="1822">
        <f>'ОБЕД раскладка 12-18л'!Q130</f>
        <v>9</v>
      </c>
      <c r="K28" s="1825">
        <f>'ОБЕД раскладка 12-18л'!U159</f>
        <v>11.870000000000001</v>
      </c>
      <c r="L28" s="1826">
        <f>'ОБЕД раскладка 12-18л'!Q178</f>
        <v>1.88</v>
      </c>
      <c r="M28" s="1823">
        <f>'ОБЕД раскладка 12-18л'!U206</f>
        <v>4.42</v>
      </c>
      <c r="N28" s="1782">
        <f>'ОБЕД раскладка 12-18л'!AF219</f>
        <v>0</v>
      </c>
      <c r="O28" s="1418">
        <v>6.3</v>
      </c>
      <c r="P28" s="1787">
        <v>100</v>
      </c>
      <c r="Q28" s="462"/>
      <c r="R28" s="160"/>
      <c r="S28" s="160"/>
      <c r="T28" s="160"/>
      <c r="U28" s="160"/>
      <c r="V28" s="160"/>
      <c r="W28" s="1777"/>
      <c r="X28" s="209"/>
      <c r="Y28" s="186"/>
      <c r="Z28" s="1621"/>
      <c r="AA28" s="160"/>
      <c r="AB28" s="1779"/>
      <c r="AC28" s="160"/>
      <c r="AD28" s="160"/>
    </row>
    <row r="29" spans="2:30">
      <c r="B29" s="1210">
        <v>21</v>
      </c>
      <c r="C29" s="751" t="s">
        <v>490</v>
      </c>
      <c r="D29" s="1820">
        <v>14</v>
      </c>
      <c r="E29" s="1822">
        <f>'ОБЕД раскладка 12-18л'!U12</f>
        <v>3.8</v>
      </c>
      <c r="F29" s="1823">
        <f>'ОБЕД раскладка 12-18л'!U36</f>
        <v>4</v>
      </c>
      <c r="G29" s="1824">
        <f>'ОБЕД раскладка 12-18л'!U66</f>
        <v>7</v>
      </c>
      <c r="H29" s="1822">
        <f>'ОБЕД раскладка 12-18л'!AF88</f>
        <v>0</v>
      </c>
      <c r="I29" s="1825">
        <f>'ОБЕД раскладка 12-18л'!U104</f>
        <v>1.51</v>
      </c>
      <c r="J29" s="1822">
        <f>'ОБЕД раскладка 12-18л'!U121</f>
        <v>16.2</v>
      </c>
      <c r="K29" s="1825">
        <f>'ОБЕД раскладка 12-18л'!U160</f>
        <v>3</v>
      </c>
      <c r="L29" s="1823">
        <f>'ОБЕД раскладка 12-18л'!U169</f>
        <v>85</v>
      </c>
      <c r="M29" s="1827">
        <f>'ОБЕД раскладка 12-18л'!U207</f>
        <v>8.49</v>
      </c>
      <c r="N29" s="1782">
        <f>'ОБЕД раскладка 12-18л'!U227</f>
        <v>11</v>
      </c>
      <c r="O29" s="1418">
        <v>14</v>
      </c>
      <c r="P29" s="1787">
        <v>100</v>
      </c>
      <c r="Q29" s="462"/>
      <c r="R29" s="160"/>
      <c r="S29" s="160"/>
      <c r="T29" s="160"/>
      <c r="U29" s="160"/>
      <c r="V29" s="160"/>
      <c r="W29" s="1777"/>
      <c r="X29" s="209"/>
      <c r="Y29" s="186"/>
      <c r="Z29" s="1621"/>
      <c r="AA29" s="160"/>
      <c r="AB29" s="1778"/>
      <c r="AC29" s="160"/>
      <c r="AD29" s="160"/>
    </row>
    <row r="30" spans="2:30" ht="14.25" customHeight="1">
      <c r="B30" s="1210">
        <v>22</v>
      </c>
      <c r="C30" s="751" t="s">
        <v>69</v>
      </c>
      <c r="D30" s="1820">
        <v>12.25</v>
      </c>
      <c r="E30" s="1822">
        <f>'ОБЕД раскладка 12-18л'!U13</f>
        <v>1.1399999999999999</v>
      </c>
      <c r="F30" s="1823">
        <f>'ОБЕД раскладка 12-18л'!U37</f>
        <v>17.399999999999999</v>
      </c>
      <c r="G30" s="1824">
        <f>'ОБЕД раскладка 12-18л'!U67</f>
        <v>14</v>
      </c>
      <c r="H30" s="1822">
        <f>'ОБЕД раскладка 12-18л'!U87</f>
        <v>20</v>
      </c>
      <c r="I30" s="1825">
        <f>'ОБЕД раскладка 12-18л'!U105</f>
        <v>0.66</v>
      </c>
      <c r="J30" s="1822">
        <f>'ОБЕД раскладка 12-18л'!U122</f>
        <v>16.2</v>
      </c>
      <c r="K30" s="1825">
        <f>'ОБЕД раскладка 12-18л'!AF147</f>
        <v>0</v>
      </c>
      <c r="L30" s="1823">
        <f>'ОБЕД раскладка 12-18л'!U170</f>
        <v>15.3</v>
      </c>
      <c r="M30" s="1823">
        <f>'ОБЕД раскладка 12-18л'!U208</f>
        <v>12.3</v>
      </c>
      <c r="N30" s="1782">
        <f>'ОБЕД раскладка 12-18л'!U228</f>
        <v>25.5</v>
      </c>
      <c r="O30" s="1418">
        <v>12.25</v>
      </c>
      <c r="P30" s="1787">
        <v>100</v>
      </c>
      <c r="Q30" s="462"/>
      <c r="R30" s="160"/>
      <c r="S30" s="160"/>
      <c r="T30" s="160"/>
      <c r="U30" s="160"/>
      <c r="V30" s="160"/>
      <c r="W30" s="1777"/>
      <c r="X30" s="209"/>
      <c r="Y30" s="186"/>
      <c r="Z30" s="1621"/>
      <c r="AA30" s="160"/>
      <c r="AB30" s="1778"/>
      <c r="AC30" s="160"/>
      <c r="AD30" s="160"/>
    </row>
    <row r="31" spans="2:30" ht="15.75" customHeight="1">
      <c r="B31" s="1210">
        <v>23</v>
      </c>
      <c r="C31" s="751" t="s">
        <v>70</v>
      </c>
      <c r="D31" s="1820">
        <v>5.25</v>
      </c>
      <c r="E31" s="1822">
        <f>'ОБЕД раскладка 12-18л'!AF12</f>
        <v>0</v>
      </c>
      <c r="F31" s="1823">
        <f>'ОБЕД раскладка 12-18л'!U38</f>
        <v>30</v>
      </c>
      <c r="G31" s="1824">
        <f>'ОБЕД раскладка 12-18л'!AF71</f>
        <v>0</v>
      </c>
      <c r="H31" s="1822">
        <f>'ОБЕД раскладка 12-18л'!AF90</f>
        <v>0</v>
      </c>
      <c r="I31" s="1825">
        <f>'ОБЕД раскладка 12-18л'!AF109</f>
        <v>0</v>
      </c>
      <c r="J31" s="1822">
        <f>'ОБЕД раскладка 12-18л'!U123</f>
        <v>22</v>
      </c>
      <c r="K31" s="1825">
        <f>'ОБЕД раскладка 12-18л'!AF148</f>
        <v>0</v>
      </c>
      <c r="L31" s="1823">
        <f>'ОБЕД раскладка 12-18л'!AF168</f>
        <v>0</v>
      </c>
      <c r="M31" s="1823">
        <f>'ОБЕД раскладка 12-18л'!AF203</f>
        <v>0</v>
      </c>
      <c r="N31" s="1782">
        <f>'ОБЕД раскладка 12-18л'!AF222</f>
        <v>0</v>
      </c>
      <c r="O31" s="1418">
        <v>5.2</v>
      </c>
      <c r="P31" s="1787">
        <v>99</v>
      </c>
      <c r="Q31" s="462"/>
      <c r="R31" s="160"/>
      <c r="S31" s="160"/>
      <c r="T31" s="160"/>
      <c r="U31" s="160"/>
      <c r="V31" s="160"/>
      <c r="W31" s="1777"/>
      <c r="X31" s="209"/>
      <c r="Y31" s="186"/>
      <c r="Z31" s="1621"/>
      <c r="AA31" s="160"/>
      <c r="AB31" s="1809"/>
      <c r="AC31" s="160"/>
      <c r="AD31" s="160"/>
    </row>
    <row r="32" spans="2:30" ht="15" customHeight="1">
      <c r="B32" s="1210">
        <v>24</v>
      </c>
      <c r="C32" s="751" t="s">
        <v>71</v>
      </c>
      <c r="D32" s="1820">
        <v>0.7</v>
      </c>
      <c r="E32" s="1822">
        <f>'ОБЕД раскладка 12-18л'!AF13</f>
        <v>0</v>
      </c>
      <c r="F32" s="1823">
        <f>'ОБЕД раскладка 12-18л'!AF43</f>
        <v>0</v>
      </c>
      <c r="G32" s="1824">
        <f>'ОБЕД раскладка 12-18л'!AF72</f>
        <v>0</v>
      </c>
      <c r="H32" s="1822">
        <f>'ОБЕД раскладка 12-18л'!AF91</f>
        <v>0</v>
      </c>
      <c r="I32" s="1825">
        <f>'ОБЕД раскладка 12-18л'!AF110</f>
        <v>0</v>
      </c>
      <c r="J32" s="1828">
        <f>'ОБЕД раскладка 12-18л'!U124</f>
        <v>1</v>
      </c>
      <c r="K32" s="1825">
        <f>'ОБЕД раскладка 12-18л'!AF149</f>
        <v>0</v>
      </c>
      <c r="L32" s="1823">
        <f>'ОБЕД раскладка 12-18л'!AF169</f>
        <v>0</v>
      </c>
      <c r="M32" s="1823">
        <f>'ОБЕД раскладка 12-18л'!AF204</f>
        <v>0</v>
      </c>
      <c r="N32" s="1782">
        <f>'ОБЕД раскладка 12-18л'!AF223</f>
        <v>0</v>
      </c>
      <c r="O32" s="1418">
        <v>0.1</v>
      </c>
      <c r="P32" s="1787">
        <v>14</v>
      </c>
      <c r="Q32" s="462"/>
      <c r="R32" s="160"/>
      <c r="S32" s="160"/>
      <c r="T32" s="160"/>
      <c r="U32" s="160"/>
      <c r="V32" s="160"/>
      <c r="W32" s="1777"/>
      <c r="X32" s="209"/>
      <c r="Y32" s="186"/>
      <c r="Z32" s="1621"/>
      <c r="AA32" s="160"/>
      <c r="AB32" s="1810"/>
      <c r="AC32" s="160"/>
      <c r="AD32" s="160"/>
    </row>
    <row r="33" spans="2:30">
      <c r="B33" s="1210">
        <v>25</v>
      </c>
      <c r="C33" s="751" t="s">
        <v>491</v>
      </c>
      <c r="D33" s="1820">
        <v>0.42</v>
      </c>
      <c r="E33" s="1822">
        <f>'ОБЕД раскладка 12-18л'!AF14</f>
        <v>0</v>
      </c>
      <c r="F33" s="1823">
        <f>'ОБЕД раскладка 12-18л'!AF44</f>
        <v>0</v>
      </c>
      <c r="G33" s="1824">
        <f>'ОБЕД раскладка 12-18л'!AF73</f>
        <v>0</v>
      </c>
      <c r="H33" s="1822">
        <f>'ОБЕД раскладка 12-18л'!AF92</f>
        <v>0</v>
      </c>
      <c r="I33" s="1825">
        <f>'ОБЕД раскладка 12-18л'!AF111</f>
        <v>0</v>
      </c>
      <c r="J33" s="1822">
        <f>'ОБЕД раскладка 12-18л'!AF129</f>
        <v>0</v>
      </c>
      <c r="K33" s="1825">
        <f>'ОБЕД раскладка 12-18л'!AF150</f>
        <v>0</v>
      </c>
      <c r="L33" s="1823">
        <f>'ОБЕД раскладка 12-18л'!AF170</f>
        <v>0</v>
      </c>
      <c r="M33" s="1823">
        <f>'ОБЕД раскладка 12-18л'!AF205</f>
        <v>0</v>
      </c>
      <c r="N33" s="1782">
        <f>'ОБЕД раскладка 12-18л'!U229</f>
        <v>4.2</v>
      </c>
      <c r="O33" s="1418">
        <v>0.42</v>
      </c>
      <c r="P33" s="1787">
        <v>100</v>
      </c>
      <c r="Q33" s="462"/>
      <c r="R33" s="160"/>
      <c r="S33" s="160"/>
      <c r="T33" s="160"/>
      <c r="U33" s="160"/>
      <c r="V33" s="160"/>
      <c r="W33" s="1777"/>
      <c r="X33" s="209"/>
      <c r="Y33" s="186"/>
      <c r="Z33" s="1621"/>
      <c r="AA33" s="160"/>
      <c r="AB33" s="1810"/>
      <c r="AC33" s="160"/>
      <c r="AD33" s="160"/>
    </row>
    <row r="34" spans="2:30">
      <c r="B34" s="1210">
        <v>26</v>
      </c>
      <c r="C34" s="751" t="s">
        <v>199</v>
      </c>
      <c r="D34" s="1820">
        <v>0.7</v>
      </c>
      <c r="E34" s="1822">
        <f>'ОБЕД раскладка 12-18л'!AF15</f>
        <v>0</v>
      </c>
      <c r="F34" s="1827">
        <f>'ОБЕД раскладка 12-18л'!U39</f>
        <v>3.5</v>
      </c>
      <c r="G34" s="1824">
        <f>'ОБЕД раскладка 12-18л'!AF74</f>
        <v>0</v>
      </c>
      <c r="H34" s="1822">
        <f>'ОБЕД раскладка 12-18л'!AF93</f>
        <v>0</v>
      </c>
      <c r="I34" s="1825">
        <f>'ОБЕД раскладка 12-18л'!AF112</f>
        <v>0</v>
      </c>
      <c r="J34" s="1822">
        <f>'ОБЕД раскладка 12-18л'!AF130</f>
        <v>0</v>
      </c>
      <c r="K34" s="1825">
        <f>'ОБЕД раскладка 12-18л'!AF151</f>
        <v>0</v>
      </c>
      <c r="L34" s="1827">
        <f>'ОБЕД раскладка 12-18л'!U171</f>
        <v>3.5</v>
      </c>
      <c r="M34" s="1823">
        <f>'ОБЕД раскладка 12-18л'!AF206</f>
        <v>0</v>
      </c>
      <c r="N34" s="1782">
        <f>'ОБЕД раскладка 12-18л'!AF225</f>
        <v>0</v>
      </c>
      <c r="O34" s="1418">
        <v>0.7</v>
      </c>
      <c r="P34" s="1787">
        <v>100</v>
      </c>
      <c r="Q34" s="462"/>
      <c r="R34" s="160"/>
      <c r="S34" s="160"/>
      <c r="T34" s="160"/>
      <c r="U34" s="160"/>
      <c r="V34" s="160"/>
      <c r="W34" s="1777"/>
      <c r="X34" s="209"/>
      <c r="Y34" s="186"/>
      <c r="Z34" s="1621"/>
      <c r="AA34" s="160"/>
      <c r="AB34" s="1778"/>
      <c r="AC34" s="160"/>
      <c r="AD34" s="160"/>
    </row>
    <row r="35" spans="2:30">
      <c r="B35" s="1210">
        <v>27</v>
      </c>
      <c r="C35" s="1799" t="s">
        <v>492</v>
      </c>
      <c r="D35" s="1820">
        <v>1.75</v>
      </c>
      <c r="E35" s="1822">
        <f>'ОБЕД раскладка 12-18л'!U14</f>
        <v>1.8199999999999998</v>
      </c>
      <c r="F35" s="1823">
        <f>'ОБЕД раскладка 12-18л'!U40</f>
        <v>1.3</v>
      </c>
      <c r="G35" s="1824">
        <f>'ОБЕД раскладка 12-18л'!U68</f>
        <v>1.1000000000000001</v>
      </c>
      <c r="H35" s="1822">
        <f>'ОБЕД раскладка 12-18л'!U88</f>
        <v>1.75</v>
      </c>
      <c r="I35" s="1825">
        <f>'ОБЕД раскладка 12-18л'!U106</f>
        <v>1.56</v>
      </c>
      <c r="J35" s="1822">
        <f>'ОБЕД раскладка 12-18л'!U125</f>
        <v>1.7600000000000002</v>
      </c>
      <c r="K35" s="1825">
        <f>'ОБЕД раскладка 12-18л'!U161</f>
        <v>2.34</v>
      </c>
      <c r="L35" s="1823">
        <f>'ОБЕД раскладка 12-18л'!U172</f>
        <v>1.6</v>
      </c>
      <c r="M35" s="1823">
        <f>'ОБЕД раскладка 12-18л'!U209</f>
        <v>3.17</v>
      </c>
      <c r="N35" s="1782">
        <f>'ОБЕД раскладка 12-18л'!U230</f>
        <v>1.1000000000000001</v>
      </c>
      <c r="O35" s="1418">
        <v>1.75</v>
      </c>
      <c r="P35" s="1787">
        <v>100</v>
      </c>
      <c r="Q35" s="462"/>
      <c r="R35" s="160"/>
      <c r="S35" s="160"/>
      <c r="T35" s="160"/>
      <c r="U35" s="160"/>
      <c r="V35" s="160"/>
      <c r="W35" s="1777"/>
      <c r="X35" s="209"/>
      <c r="Y35" s="186"/>
      <c r="Z35" s="1621"/>
      <c r="AA35" s="160"/>
      <c r="AB35" s="1778"/>
      <c r="AC35" s="160"/>
      <c r="AD35" s="160"/>
    </row>
    <row r="36" spans="2:30" ht="13.5" customHeight="1">
      <c r="B36" s="1210">
        <v>28</v>
      </c>
      <c r="C36" s="751" t="s">
        <v>200</v>
      </c>
      <c r="D36" s="1820">
        <v>1.4</v>
      </c>
      <c r="E36" s="1822">
        <f>'ОБЕД раскладка 12-18л'!AF18</f>
        <v>0</v>
      </c>
      <c r="F36" s="1823">
        <f>'ОБЕД раскладка 12-18л'!AF48</f>
        <v>0</v>
      </c>
      <c r="G36" s="1824">
        <f>'ОБЕД раскладка 12-18л'!AF77</f>
        <v>0</v>
      </c>
      <c r="H36" s="1822">
        <f>'ОБЕД раскладка 12-18л'!AF96</f>
        <v>0</v>
      </c>
      <c r="I36" s="1825">
        <f>'ОБЕД раскладка 12-18л'!AF115</f>
        <v>0</v>
      </c>
      <c r="J36" s="1822">
        <f>'ОБЕД раскладка 12-18л'!AF133</f>
        <v>0</v>
      </c>
      <c r="K36" s="1825">
        <f>'ОБЕД раскладка 12-18л'!AF154</f>
        <v>0</v>
      </c>
      <c r="L36" s="1823">
        <f>'ОБЕД раскладка 12-18л'!U173</f>
        <v>4</v>
      </c>
      <c r="M36" s="1823">
        <f>'ОБЕД раскладка 12-18л'!U210</f>
        <v>10</v>
      </c>
      <c r="N36" s="1782">
        <f>'ОБЕД раскладка 12-18л'!AF228</f>
        <v>0</v>
      </c>
      <c r="O36" s="1789">
        <v>1.4</v>
      </c>
      <c r="P36" s="1787">
        <v>100</v>
      </c>
      <c r="Q36" s="462"/>
      <c r="R36" s="160"/>
      <c r="S36" s="160"/>
      <c r="T36" s="160"/>
      <c r="U36" s="160"/>
      <c r="V36" s="160"/>
      <c r="W36" s="1777"/>
      <c r="X36" s="209"/>
      <c r="Y36" s="186"/>
      <c r="Z36" s="1621"/>
      <c r="AA36" s="160"/>
      <c r="AB36" s="1778"/>
      <c r="AC36" s="160"/>
      <c r="AD36" s="160"/>
    </row>
    <row r="37" spans="2:30" ht="13.5" customHeight="1">
      <c r="B37" s="1210">
        <v>29</v>
      </c>
      <c r="C37" s="751" t="s">
        <v>201</v>
      </c>
      <c r="D37" s="1820">
        <v>0.7</v>
      </c>
      <c r="E37" s="1822">
        <f>'ОБЕД раскладка 12-18л'!U15</f>
        <v>1.1103000000000001</v>
      </c>
      <c r="F37" s="1829">
        <f>'ОБЕД раскладка 12-18л'!U41</f>
        <v>8.879999999999999E-2</v>
      </c>
      <c r="G37" s="1830">
        <f>'ОБЕД раскладка 12-18л'!U69</f>
        <v>0.01</v>
      </c>
      <c r="H37" s="1822">
        <f>'ОБЕД раскладка 12-18л'!U89</f>
        <v>1.3949999999999998</v>
      </c>
      <c r="I37" s="1825">
        <f>'ОБЕД раскладка 12-18л'!U107</f>
        <v>1.3120000000000001</v>
      </c>
      <c r="J37" s="1822">
        <f>'ОБЕД раскладка 12-18л'!U126</f>
        <v>1.51</v>
      </c>
      <c r="K37" s="1825">
        <f>'ОБЕД раскладка 12-18л'!U162</f>
        <v>0.03</v>
      </c>
      <c r="L37" s="1823">
        <f>'ОБЕД раскладка 12-18л'!U174</f>
        <v>0.01</v>
      </c>
      <c r="M37" s="1823">
        <f>'ОБЕД раскладка 12-18л'!U211</f>
        <v>1.5067200000000001</v>
      </c>
      <c r="N37" s="1782">
        <f>'ОБЕД раскладка 12-18л'!U231</f>
        <v>2.7500000000000004E-2</v>
      </c>
      <c r="O37" s="1418">
        <v>0.7</v>
      </c>
      <c r="P37" s="1787">
        <v>100</v>
      </c>
      <c r="Q37" s="462"/>
      <c r="R37" s="160"/>
      <c r="S37" s="160"/>
      <c r="T37" s="160"/>
      <c r="U37" s="160"/>
      <c r="V37" s="160"/>
      <c r="W37" s="1777"/>
      <c r="X37" s="209"/>
      <c r="Y37" s="186"/>
      <c r="Z37" s="1621"/>
      <c r="AA37" s="160"/>
      <c r="AB37" s="1779"/>
      <c r="AC37" s="160"/>
      <c r="AD37" s="160"/>
    </row>
    <row r="38" spans="2:30" ht="13.5" customHeight="1">
      <c r="B38" s="1210">
        <v>30</v>
      </c>
      <c r="C38" s="751" t="s">
        <v>73</v>
      </c>
      <c r="D38" s="1820">
        <v>31.5</v>
      </c>
      <c r="E38" s="1831">
        <f>'ОБЕД меню  12-18л. '!E79</f>
        <v>31.68</v>
      </c>
      <c r="F38" s="1583">
        <f>'ОБЕД меню  12-18л. '!E95</f>
        <v>31.23</v>
      </c>
      <c r="G38" s="1583">
        <f>'ОБЕД меню  12-18л. '!E109</f>
        <v>31.808000000000003</v>
      </c>
      <c r="H38" s="1583">
        <f>'ОБЕД меню  12-18л. '!E128</f>
        <v>31.5</v>
      </c>
      <c r="I38" s="1583">
        <f>'ОБЕД меню  12-18л. '!E143</f>
        <v>31.281999999999996</v>
      </c>
      <c r="J38" s="1583">
        <f>'ОБЕД меню  12-18л. '!E186</f>
        <v>31.574000000000002</v>
      </c>
      <c r="K38" s="1831">
        <f>'ОБЕД меню  12-18л. '!E200</f>
        <v>31.552</v>
      </c>
      <c r="L38" s="1583">
        <f>'ОБЕД меню  12-18л. '!E213</f>
        <v>31.654000000000003</v>
      </c>
      <c r="M38" s="1583">
        <f>'ОБЕД меню  12-18л. '!E238</f>
        <v>31.22</v>
      </c>
      <c r="N38" s="453">
        <f>'ОБЕД меню  12-18л. '!E253</f>
        <v>31.500000000000004</v>
      </c>
      <c r="O38" s="1789">
        <v>31.574999999999999</v>
      </c>
      <c r="P38" s="1813">
        <v>100.23779999999999</v>
      </c>
      <c r="Q38" s="462"/>
      <c r="R38" s="160"/>
      <c r="S38" s="160"/>
      <c r="T38" s="160"/>
      <c r="U38" s="160"/>
      <c r="V38" s="160"/>
      <c r="W38" s="1777"/>
      <c r="X38" s="209"/>
      <c r="Y38" s="186"/>
      <c r="Z38" s="1621"/>
      <c r="AA38" s="160"/>
      <c r="AB38" s="1811"/>
      <c r="AC38" s="160"/>
      <c r="AD38" s="160"/>
    </row>
    <row r="39" spans="2:30" ht="15" customHeight="1">
      <c r="B39" s="1210">
        <v>31</v>
      </c>
      <c r="C39" s="751" t="s">
        <v>74</v>
      </c>
      <c r="D39" s="1820">
        <v>32.200000000000003</v>
      </c>
      <c r="E39" s="1583">
        <f>'ОБЕД меню  12-18л. '!F79</f>
        <v>31.33</v>
      </c>
      <c r="F39" s="1831">
        <f>'ОБЕД меню  12-18л. '!F95</f>
        <v>32.409000000000006</v>
      </c>
      <c r="G39" s="1583">
        <f>'ОБЕД меню  12-18л. '!F109</f>
        <v>32.245000000000005</v>
      </c>
      <c r="H39" s="1583">
        <f>'ОБЕД меню  12-18л. '!F128</f>
        <v>32.774000000000001</v>
      </c>
      <c r="I39" s="1831">
        <f>'ОБЕД меню  12-18л. '!F143</f>
        <v>32.241999999999997</v>
      </c>
      <c r="J39" s="1583">
        <f>'ОБЕД меню  12-18л. '!F186</f>
        <v>31.977</v>
      </c>
      <c r="K39" s="1583">
        <f>'ОБЕД меню  12-18л. '!F200</f>
        <v>31.959000000000003</v>
      </c>
      <c r="L39" s="1831">
        <f>'ОБЕД меню  12-18л. '!F213</f>
        <v>32.100999999999999</v>
      </c>
      <c r="M39" s="1583">
        <f>'ОБЕД меню  12-18л. '!F238</f>
        <v>32.155000000000001</v>
      </c>
      <c r="N39" s="453">
        <f>'ОБЕД меню  12-18л. '!F253</f>
        <v>32.808</v>
      </c>
      <c r="O39" s="1789">
        <v>32.110999999999997</v>
      </c>
      <c r="P39" s="1813">
        <v>99.724999999999994</v>
      </c>
      <c r="Q39" s="462"/>
      <c r="R39" s="160"/>
      <c r="S39" s="160"/>
      <c r="T39" s="160"/>
      <c r="U39" s="160"/>
      <c r="V39" s="160"/>
      <c r="W39" s="1777"/>
      <c r="X39" s="209"/>
      <c r="Y39" s="186"/>
      <c r="Z39" s="1621"/>
      <c r="AA39" s="160"/>
      <c r="AB39" s="1812"/>
      <c r="AC39" s="160"/>
      <c r="AD39" s="160"/>
    </row>
    <row r="40" spans="2:30">
      <c r="B40" s="1210">
        <v>32</v>
      </c>
      <c r="C40" s="751" t="s">
        <v>75</v>
      </c>
      <c r="D40" s="1820">
        <v>134.05000000000001</v>
      </c>
      <c r="E40" s="1583">
        <f>'ОБЕД меню  12-18л. '!G79</f>
        <v>136.87200000000001</v>
      </c>
      <c r="F40" s="1831">
        <f>'ОБЕД меню  12-18л. '!G95</f>
        <v>132.76900000000001</v>
      </c>
      <c r="G40" s="1583">
        <f>'ОБЕД меню  12-18л. '!G109</f>
        <v>134.04999999999998</v>
      </c>
      <c r="H40" s="1583">
        <f>'ОБЕД меню  12-18л. '!G128</f>
        <v>132.73500000000001</v>
      </c>
      <c r="I40" s="1583">
        <f>'ОБЕД меню  12-18л. '!G143</f>
        <v>133.82400000000001</v>
      </c>
      <c r="J40" s="1583">
        <f>'ОБЕД меню  12-18л. '!G186</f>
        <v>135.50700000000001</v>
      </c>
      <c r="K40" s="1583">
        <f>'ОБЕД меню  12-18л. '!G200</f>
        <v>134.26999999999998</v>
      </c>
      <c r="L40" s="1583">
        <f>'ОБЕД меню  12-18л. '!G213</f>
        <v>135.107</v>
      </c>
      <c r="M40" s="1831">
        <f>'ОБЕД меню  12-18л. '!G238</f>
        <v>133.29000000000002</v>
      </c>
      <c r="N40" s="453">
        <f>'ОБЕД меню  12-18л. '!G253</f>
        <v>132.07599999999996</v>
      </c>
      <c r="O40" s="1789">
        <v>134.4</v>
      </c>
      <c r="P40" s="1813">
        <v>100.262</v>
      </c>
      <c r="Q40" s="462"/>
      <c r="R40" s="160"/>
      <c r="S40" s="160"/>
      <c r="T40" s="160"/>
      <c r="U40" s="160"/>
      <c r="V40" s="160"/>
      <c r="W40" s="1777"/>
      <c r="X40" s="209"/>
      <c r="Y40" s="186"/>
      <c r="Z40" s="1621"/>
      <c r="AA40" s="160"/>
      <c r="AB40" s="1778"/>
      <c r="AC40" s="160"/>
      <c r="AD40" s="160"/>
    </row>
    <row r="41" spans="2:30" ht="15" thickBot="1">
      <c r="B41" s="1211">
        <v>33</v>
      </c>
      <c r="C41" s="1079" t="s">
        <v>76</v>
      </c>
      <c r="D41" s="1832">
        <v>952</v>
      </c>
      <c r="E41" s="1833">
        <f>'ОБЕД меню  12-18л. '!H79</f>
        <v>956.178</v>
      </c>
      <c r="F41" s="1833">
        <f>'ОБЕД меню  12-18л. '!H95</f>
        <v>947.67699999999991</v>
      </c>
      <c r="G41" s="1833">
        <f>'ОБЕД меню  12-18л. '!H109</f>
        <v>953.63700000000006</v>
      </c>
      <c r="H41" s="1833">
        <f>'ОБЕД меню  12-18л. '!H128</f>
        <v>951.90600000000006</v>
      </c>
      <c r="I41" s="1833">
        <f>'ОБЕД меню  12-18л. '!H143</f>
        <v>950.60199999999986</v>
      </c>
      <c r="J41" s="1833">
        <f>'ОБЕД меню  12-18л. '!H186</f>
        <v>956.11699999999996</v>
      </c>
      <c r="K41" s="1834">
        <f>'ОБЕД меню  12-18л. '!H200</f>
        <v>950.91899999999987</v>
      </c>
      <c r="L41" s="1833">
        <f>'ОБЕД меню  12-18л. '!H213</f>
        <v>955.95299999999997</v>
      </c>
      <c r="M41" s="1835">
        <f>'ОБЕД меню  12-18л. '!H238</f>
        <v>947.43499999999995</v>
      </c>
      <c r="N41" s="1784">
        <f>'ОБЕД меню  12-18л. '!H253</f>
        <v>949.57600000000014</v>
      </c>
      <c r="O41" s="1790">
        <v>952.90499999999997</v>
      </c>
      <c r="P41" s="1814">
        <v>100.095</v>
      </c>
      <c r="Q41" s="462"/>
      <c r="R41" s="160"/>
      <c r="S41" s="160"/>
      <c r="T41" s="160"/>
      <c r="U41" s="160"/>
      <c r="V41" s="160"/>
      <c r="W41" s="1777"/>
      <c r="X41" s="209"/>
      <c r="Y41" s="186"/>
      <c r="Z41" s="1621"/>
      <c r="AA41" s="160"/>
      <c r="AB41" s="1778"/>
      <c r="AC41" s="160"/>
      <c r="AD41" s="160"/>
    </row>
    <row r="42" spans="2:30">
      <c r="B42" s="4"/>
      <c r="Q42" s="462"/>
      <c r="R42" s="160"/>
      <c r="S42" s="160"/>
      <c r="T42" s="160"/>
      <c r="U42" s="160"/>
      <c r="V42" s="160"/>
      <c r="W42" s="1777"/>
      <c r="X42" s="209"/>
      <c r="Y42" s="186"/>
      <c r="Z42" s="1621"/>
      <c r="AA42" s="160"/>
      <c r="AB42" s="1778"/>
      <c r="AC42" s="160"/>
      <c r="AD42" s="160"/>
    </row>
    <row r="43" spans="2:30">
      <c r="B43" s="4"/>
      <c r="Q43" s="462"/>
      <c r="R43" s="160"/>
      <c r="S43" s="160"/>
      <c r="T43" s="160"/>
      <c r="U43" s="160"/>
      <c r="V43" s="160"/>
      <c r="W43" s="1780"/>
      <c r="X43" s="209"/>
      <c r="Y43" s="1781"/>
      <c r="Z43" s="1621"/>
      <c r="AA43" s="160"/>
      <c r="AB43" s="1778"/>
      <c r="AC43" s="160"/>
      <c r="AD43" s="160"/>
    </row>
    <row r="44" spans="2:30"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2:30"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</row>
    <row r="46" spans="2:30">
      <c r="B46" t="s">
        <v>493</v>
      </c>
    </row>
    <row r="47" spans="2:30">
      <c r="B47" t="s">
        <v>494</v>
      </c>
    </row>
    <row r="48" spans="2:30">
      <c r="B48" t="s">
        <v>495</v>
      </c>
    </row>
    <row r="49" spans="2:16">
      <c r="B49" s="1212"/>
      <c r="C49" s="1212"/>
      <c r="D49" s="1212"/>
      <c r="E49" s="1212"/>
      <c r="F49" s="1212"/>
      <c r="G49" s="1212"/>
      <c r="H49" s="1212"/>
      <c r="I49" s="1212"/>
      <c r="J49" s="1212"/>
      <c r="K49" s="1212"/>
      <c r="L49" s="1212"/>
      <c r="M49" s="1212"/>
      <c r="N49" s="1212"/>
      <c r="O49" s="1212"/>
      <c r="P49" s="1212"/>
    </row>
    <row r="50" spans="2:16">
      <c r="B50" s="1" t="s">
        <v>496</v>
      </c>
    </row>
    <row r="51" spans="2:16">
      <c r="B51" t="s">
        <v>497</v>
      </c>
      <c r="E51" s="1212"/>
      <c r="F51" s="1212"/>
      <c r="G51" s="1212"/>
      <c r="H51" s="1212"/>
      <c r="I51" s="1212"/>
      <c r="J51" s="1212"/>
      <c r="K51" s="1212"/>
      <c r="L51" s="1212"/>
      <c r="M51" s="1212"/>
      <c r="N51" s="1212"/>
      <c r="O51" s="1212"/>
      <c r="P51" s="1212"/>
    </row>
    <row r="52" spans="2:16">
      <c r="B52" s="1212"/>
      <c r="C52" s="1212"/>
      <c r="D52" s="1212"/>
      <c r="E52" s="1212"/>
      <c r="F52" s="1212"/>
      <c r="G52" s="1212"/>
      <c r="H52" s="1212"/>
      <c r="I52" s="1212"/>
      <c r="J52" s="1212"/>
      <c r="K52" s="1212"/>
      <c r="L52" s="1212"/>
      <c r="M52" s="1212"/>
      <c r="N52" s="1212"/>
      <c r="O52" s="1212"/>
      <c r="P52" s="1212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93"/>
  <sheetViews>
    <sheetView topLeftCell="A26" workbookViewId="0">
      <selection activeCell="S50" sqref="S50:X55"/>
    </sheetView>
  </sheetViews>
  <sheetFormatPr defaultRowHeight="14.4"/>
  <cols>
    <col min="1" max="1" width="0.88671875" customWidth="1"/>
    <col min="2" max="2" width="8.44140625" customWidth="1"/>
    <col min="3" max="3" width="25.109375" style="76" customWidth="1"/>
    <col min="4" max="4" width="10.44140625" customWidth="1"/>
    <col min="5" max="5" width="6.5546875" customWidth="1"/>
    <col min="6" max="6" width="9.44140625" customWidth="1"/>
    <col min="7" max="7" width="28.6640625" customWidth="1"/>
    <col min="8" max="8" width="10" customWidth="1"/>
    <col min="9" max="9" width="1.6640625" customWidth="1"/>
    <col min="10" max="10" width="9" customWidth="1"/>
    <col min="11" max="11" width="21.6640625" customWidth="1"/>
    <col min="12" max="12" width="12" customWidth="1"/>
    <col min="13" max="13" width="6" customWidth="1"/>
    <col min="14" max="14" width="11.109375" customWidth="1"/>
    <col min="15" max="15" width="21.88671875" customWidth="1"/>
    <col min="16" max="16" width="10.6640625" customWidth="1"/>
    <col min="17" max="17" width="9.5546875" customWidth="1"/>
    <col min="18" max="18" width="4.109375" customWidth="1"/>
    <col min="19" max="19" width="14.44140625" customWidth="1"/>
    <col min="20" max="20" width="8.5546875" customWidth="1"/>
    <col min="21" max="21" width="8.88671875" customWidth="1"/>
    <col min="22" max="22" width="5" customWidth="1"/>
    <col min="23" max="23" width="7.88671875" customWidth="1"/>
    <col min="24" max="24" width="6.88671875" customWidth="1"/>
    <col min="25" max="25" width="8.5546875" customWidth="1"/>
    <col min="26" max="26" width="3" customWidth="1"/>
    <col min="27" max="27" width="8.33203125" customWidth="1"/>
    <col min="28" max="28" width="6.109375" customWidth="1"/>
    <col min="29" max="29" width="8" customWidth="1"/>
    <col min="30" max="30" width="6.33203125" customWidth="1"/>
    <col min="32" max="32" width="8" customWidth="1"/>
    <col min="34" max="34" width="6.33203125" customWidth="1"/>
  </cols>
  <sheetData>
    <row r="1" spans="2:57" ht="12" customHeight="1">
      <c r="I1" s="1646"/>
      <c r="N1" s="61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307"/>
      <c r="AH1" s="307"/>
      <c r="AI1" s="229"/>
      <c r="AJ1" s="230"/>
      <c r="AK1" s="180"/>
      <c r="AL1" s="150"/>
      <c r="AM1" s="146"/>
      <c r="AN1" s="230"/>
      <c r="AO1" s="230"/>
      <c r="AP1" s="230"/>
      <c r="AQ1" s="23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8"/>
      <c r="BC1" s="8"/>
      <c r="BD1" s="8"/>
      <c r="BE1" s="8"/>
    </row>
    <row r="2" spans="2:57" ht="14.25" customHeight="1">
      <c r="B2" s="899" t="s">
        <v>202</v>
      </c>
      <c r="F2" s="9" t="s">
        <v>617</v>
      </c>
      <c r="I2" s="1646"/>
      <c r="J2" s="899" t="s">
        <v>202</v>
      </c>
      <c r="K2" s="76"/>
      <c r="N2" s="9" t="s">
        <v>617</v>
      </c>
      <c r="Q2" s="160"/>
      <c r="R2" s="641"/>
      <c r="V2" s="150"/>
      <c r="W2" s="8"/>
      <c r="AF2" s="150"/>
      <c r="AG2" s="150"/>
      <c r="AH2" s="15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D2" s="8"/>
      <c r="BE2" s="8"/>
    </row>
    <row r="3" spans="2:57">
      <c r="C3" s="11" t="s">
        <v>633</v>
      </c>
      <c r="G3" s="2"/>
      <c r="H3" s="2"/>
      <c r="I3" s="1647"/>
      <c r="K3" s="11" t="s">
        <v>634</v>
      </c>
      <c r="O3" s="2"/>
      <c r="P3" s="2"/>
      <c r="Q3" s="160"/>
      <c r="R3" s="160"/>
      <c r="V3" s="8"/>
      <c r="W3" s="180"/>
      <c r="AF3" s="160"/>
      <c r="AG3" s="135"/>
      <c r="AH3" s="1115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D3" s="8"/>
      <c r="BE3" s="8"/>
    </row>
    <row r="4" spans="2:57" ht="13.5" customHeight="1">
      <c r="D4" s="80">
        <v>0.25</v>
      </c>
      <c r="F4" t="s">
        <v>272</v>
      </c>
      <c r="I4" s="1646"/>
      <c r="K4" s="76"/>
      <c r="L4" s="80">
        <v>0.25</v>
      </c>
      <c r="N4" t="s">
        <v>272</v>
      </c>
      <c r="Q4" s="366"/>
      <c r="R4" s="160"/>
      <c r="V4" s="8"/>
      <c r="W4" s="8"/>
      <c r="AF4" s="1115"/>
      <c r="AG4" s="157"/>
      <c r="AH4" s="1115"/>
      <c r="AI4" s="150"/>
      <c r="AJ4" s="160"/>
      <c r="AK4" s="160"/>
      <c r="AL4" s="160"/>
      <c r="AM4" s="160"/>
      <c r="AN4" s="213"/>
      <c r="AO4" s="209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D4" s="8"/>
      <c r="BE4" s="8"/>
    </row>
    <row r="5" spans="2:57" ht="13.5" customHeight="1">
      <c r="C5" s="228" t="s">
        <v>397</v>
      </c>
      <c r="E5" s="643"/>
      <c r="G5" s="228" t="s">
        <v>398</v>
      </c>
      <c r="H5" s="273"/>
      <c r="I5" s="1648"/>
      <c r="K5" s="228" t="s">
        <v>397</v>
      </c>
      <c r="M5" s="643"/>
      <c r="O5" s="228" t="s">
        <v>398</v>
      </c>
      <c r="P5" s="273"/>
      <c r="Q5" s="160"/>
      <c r="R5" s="160"/>
      <c r="V5" s="8"/>
      <c r="W5" s="8"/>
      <c r="AF5" s="1115"/>
      <c r="AG5" s="157"/>
      <c r="AH5" s="1115"/>
      <c r="AI5" s="157"/>
      <c r="AJ5" s="160"/>
      <c r="AK5" s="150"/>
      <c r="AL5" s="150"/>
      <c r="AM5" s="160"/>
      <c r="AN5" s="298"/>
      <c r="AO5" s="209"/>
      <c r="AP5" s="182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</row>
    <row r="6" spans="2:57" ht="13.5" customHeight="1" thickBot="1">
      <c r="B6" s="2" t="s">
        <v>218</v>
      </c>
      <c r="E6" s="160"/>
      <c r="F6" s="2" t="s">
        <v>218</v>
      </c>
      <c r="G6" s="76"/>
      <c r="H6" s="160"/>
      <c r="I6" s="1649"/>
      <c r="J6" s="2" t="s">
        <v>218</v>
      </c>
      <c r="K6" s="76"/>
      <c r="M6" s="160"/>
      <c r="N6" s="2" t="s">
        <v>218</v>
      </c>
      <c r="O6" s="76"/>
      <c r="P6" s="160"/>
      <c r="Q6" s="160"/>
      <c r="R6" s="160"/>
      <c r="V6" s="8"/>
      <c r="W6" s="8"/>
      <c r="AF6" s="1115"/>
      <c r="AG6" s="157"/>
      <c r="AH6" s="1115"/>
      <c r="AI6" s="157"/>
      <c r="AJ6" s="160"/>
      <c r="AK6" s="160"/>
      <c r="AL6" s="160"/>
      <c r="AM6" s="157"/>
      <c r="AN6" s="298"/>
      <c r="AO6" s="209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</row>
    <row r="7" spans="2:57">
      <c r="B7" s="90" t="s">
        <v>2</v>
      </c>
      <c r="C7" s="424" t="s">
        <v>3</v>
      </c>
      <c r="D7" s="43" t="s">
        <v>4</v>
      </c>
      <c r="E7" s="618"/>
      <c r="F7" s="206" t="s">
        <v>2</v>
      </c>
      <c r="G7" s="169" t="s">
        <v>3</v>
      </c>
      <c r="H7" s="1633" t="s">
        <v>4</v>
      </c>
      <c r="I7" s="1649"/>
      <c r="J7" s="206" t="s">
        <v>2</v>
      </c>
      <c r="K7" s="169" t="s">
        <v>3</v>
      </c>
      <c r="L7" s="1633" t="s">
        <v>4</v>
      </c>
      <c r="M7" s="283"/>
      <c r="N7" s="206" t="s">
        <v>2</v>
      </c>
      <c r="O7" s="169" t="s">
        <v>3</v>
      </c>
      <c r="P7" s="1633" t="s">
        <v>4</v>
      </c>
      <c r="V7" s="8"/>
      <c r="W7" s="8"/>
      <c r="Z7" s="255"/>
      <c r="AA7" s="157"/>
      <c r="AB7" s="1612"/>
      <c r="AC7" s="209"/>
      <c r="AD7" s="1115"/>
      <c r="AE7" s="209"/>
      <c r="AF7" s="160"/>
      <c r="AG7" s="150"/>
      <c r="AH7" s="1115"/>
      <c r="AI7" s="157"/>
      <c r="AJ7" s="150"/>
      <c r="AK7" s="146"/>
      <c r="AL7" s="1613"/>
      <c r="AM7" s="160"/>
      <c r="AN7" s="160"/>
      <c r="AO7" s="209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</row>
    <row r="8" spans="2:57" ht="15" thickBot="1">
      <c r="B8" s="27" t="s">
        <v>5</v>
      </c>
      <c r="C8" s="4"/>
      <c r="D8" s="1630" t="s">
        <v>81</v>
      </c>
      <c r="E8" s="614"/>
      <c r="F8" s="177" t="s">
        <v>5</v>
      </c>
      <c r="G8" s="209"/>
      <c r="H8" s="769" t="s">
        <v>81</v>
      </c>
      <c r="I8" s="1650"/>
      <c r="J8" s="177" t="s">
        <v>5</v>
      </c>
      <c r="K8" s="327" t="s">
        <v>204</v>
      </c>
      <c r="L8" s="769" t="s">
        <v>81</v>
      </c>
      <c r="M8" s="249"/>
      <c r="N8" s="177" t="s">
        <v>5</v>
      </c>
      <c r="O8" s="327" t="s">
        <v>204</v>
      </c>
      <c r="P8" s="769" t="s">
        <v>81</v>
      </c>
      <c r="V8" s="8"/>
      <c r="W8" s="8"/>
      <c r="Z8" s="222"/>
      <c r="AA8" s="157"/>
      <c r="AB8" s="1172"/>
      <c r="AC8" s="209"/>
      <c r="AD8" s="160"/>
      <c r="AE8" s="209"/>
      <c r="AF8" s="160"/>
      <c r="AG8" s="150"/>
      <c r="AH8" s="1115"/>
      <c r="AI8" s="160"/>
      <c r="AJ8" s="150"/>
      <c r="AK8" s="146"/>
      <c r="AL8" s="1614"/>
      <c r="AM8" s="160"/>
      <c r="AN8" s="160"/>
      <c r="AO8" s="209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</row>
    <row r="9" spans="2:57" ht="16.2" thickBot="1">
      <c r="B9" s="849" t="s">
        <v>364</v>
      </c>
      <c r="C9" s="100"/>
      <c r="D9" s="1631"/>
      <c r="E9" s="150"/>
      <c r="F9" s="894" t="s">
        <v>359</v>
      </c>
      <c r="G9" s="198"/>
      <c r="H9" s="498"/>
      <c r="I9" s="1651"/>
      <c r="J9" s="826" t="s">
        <v>392</v>
      </c>
      <c r="K9" s="897"/>
      <c r="L9" s="898"/>
      <c r="M9" s="262"/>
      <c r="N9" s="826" t="s">
        <v>400</v>
      </c>
      <c r="O9" s="198"/>
      <c r="P9" s="498"/>
      <c r="V9" s="8"/>
      <c r="W9" s="8"/>
      <c r="X9" s="8"/>
      <c r="Y9" s="8"/>
      <c r="Z9" s="222"/>
      <c r="AA9" s="157"/>
      <c r="AB9" s="1172"/>
      <c r="AC9" s="150"/>
      <c r="AD9" s="1115"/>
      <c r="AE9" s="209"/>
      <c r="AF9" s="160"/>
      <c r="AG9" s="150"/>
      <c r="AH9" s="1115"/>
      <c r="AI9" s="150"/>
      <c r="AJ9" s="150"/>
      <c r="AK9" s="146"/>
      <c r="AL9" s="1614"/>
      <c r="AM9" s="160"/>
      <c r="AN9" s="160"/>
      <c r="AO9" s="209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</row>
    <row r="10" spans="2:57">
      <c r="B10" s="569" t="s">
        <v>315</v>
      </c>
      <c r="C10" s="570" t="s">
        <v>284</v>
      </c>
      <c r="D10" s="887">
        <v>100</v>
      </c>
      <c r="E10" s="150"/>
      <c r="F10" s="1659" t="s">
        <v>315</v>
      </c>
      <c r="G10" s="323" t="s">
        <v>298</v>
      </c>
      <c r="H10" s="691">
        <v>100</v>
      </c>
      <c r="I10" s="1651"/>
      <c r="J10" s="896" t="s">
        <v>179</v>
      </c>
      <c r="K10" s="551" t="s">
        <v>257</v>
      </c>
      <c r="L10" s="1444">
        <v>250</v>
      </c>
      <c r="M10" s="8"/>
      <c r="N10" s="435" t="s">
        <v>177</v>
      </c>
      <c r="O10" s="1637" t="s">
        <v>296</v>
      </c>
      <c r="P10" s="869">
        <v>250</v>
      </c>
      <c r="V10" s="8"/>
      <c r="W10" s="8"/>
      <c r="X10" s="174"/>
      <c r="Y10" s="1511"/>
      <c r="Z10" s="262"/>
      <c r="AA10" s="157"/>
      <c r="AB10" s="1172"/>
      <c r="AC10" s="209"/>
      <c r="AD10" s="160"/>
      <c r="AE10" s="209"/>
      <c r="AF10" s="160"/>
      <c r="AG10" s="150"/>
      <c r="AH10" s="1115"/>
      <c r="AI10" s="157"/>
      <c r="AJ10" s="150"/>
      <c r="AK10" s="146"/>
      <c r="AL10" s="1614"/>
      <c r="AM10" s="160"/>
      <c r="AN10" s="160"/>
      <c r="AO10" s="209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</row>
    <row r="11" spans="2:57">
      <c r="B11" s="405" t="s">
        <v>635</v>
      </c>
      <c r="C11" s="434" t="s">
        <v>636</v>
      </c>
      <c r="D11" s="1672" t="s">
        <v>637</v>
      </c>
      <c r="E11" s="150"/>
      <c r="F11" s="512" t="s">
        <v>21</v>
      </c>
      <c r="G11" s="513" t="s">
        <v>123</v>
      </c>
      <c r="H11" s="514" t="s">
        <v>608</v>
      </c>
      <c r="I11" s="1652"/>
      <c r="J11" s="405" t="s">
        <v>635</v>
      </c>
      <c r="K11" s="577" t="s">
        <v>636</v>
      </c>
      <c r="L11" s="1643" t="s">
        <v>409</v>
      </c>
      <c r="M11" s="8"/>
      <c r="N11" s="1857" t="s">
        <v>315</v>
      </c>
      <c r="O11" s="415" t="s">
        <v>694</v>
      </c>
      <c r="P11" s="887">
        <v>60</v>
      </c>
      <c r="V11" s="8"/>
      <c r="W11" s="8"/>
      <c r="X11" s="150"/>
      <c r="Y11" s="135"/>
      <c r="Z11" s="222"/>
      <c r="AA11" s="157"/>
      <c r="AB11" s="1172"/>
      <c r="AC11" s="209"/>
      <c r="AD11" s="1115"/>
      <c r="AE11" s="209"/>
      <c r="AF11" s="160"/>
      <c r="AG11" s="150"/>
      <c r="AH11" s="1115"/>
      <c r="AI11" s="157"/>
      <c r="AJ11" s="150"/>
      <c r="AK11" s="262"/>
      <c r="AL11" s="1614"/>
      <c r="AM11" s="160"/>
      <c r="AN11" s="160"/>
      <c r="AO11" s="209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</row>
    <row r="12" spans="2:57">
      <c r="B12" s="1673" t="s">
        <v>203</v>
      </c>
      <c r="C12" s="1608" t="s">
        <v>325</v>
      </c>
      <c r="D12" s="752" t="s">
        <v>326</v>
      </c>
      <c r="E12" s="150"/>
      <c r="F12" s="572" t="s">
        <v>373</v>
      </c>
      <c r="G12" s="551" t="s">
        <v>655</v>
      </c>
      <c r="H12" s="1839">
        <v>200</v>
      </c>
      <c r="I12" s="1651"/>
      <c r="J12" s="904" t="s">
        <v>203</v>
      </c>
      <c r="K12" s="1634" t="s">
        <v>325</v>
      </c>
      <c r="L12" s="853" t="s">
        <v>405</v>
      </c>
      <c r="M12" s="8"/>
      <c r="N12" s="708"/>
      <c r="O12" s="1858" t="s">
        <v>695</v>
      </c>
      <c r="P12" s="1859"/>
      <c r="V12" s="8"/>
      <c r="W12" s="8"/>
      <c r="X12" s="150"/>
      <c r="Y12" s="135"/>
      <c r="Z12" s="160"/>
      <c r="AA12" s="157"/>
      <c r="AB12" s="160"/>
      <c r="AC12" s="171"/>
      <c r="AD12" s="160"/>
      <c r="AE12" s="209"/>
      <c r="AF12" s="1115"/>
      <c r="AG12" s="150"/>
      <c r="AH12" s="1115"/>
      <c r="AI12" s="157"/>
      <c r="AJ12" s="150"/>
      <c r="AK12" s="222"/>
      <c r="AL12" s="1614"/>
      <c r="AM12" s="160"/>
      <c r="AN12" s="160"/>
      <c r="AO12" s="209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</row>
    <row r="13" spans="2:57">
      <c r="B13" s="405" t="s">
        <v>15</v>
      </c>
      <c r="C13" s="577" t="s">
        <v>638</v>
      </c>
      <c r="D13" s="887">
        <v>200</v>
      </c>
      <c r="E13" s="150"/>
      <c r="F13" s="553" t="s">
        <v>10</v>
      </c>
      <c r="G13" s="513" t="s">
        <v>11</v>
      </c>
      <c r="H13" s="514">
        <v>50</v>
      </c>
      <c r="I13" s="1651"/>
      <c r="J13" s="1454" t="s">
        <v>9</v>
      </c>
      <c r="K13" s="513" t="s">
        <v>213</v>
      </c>
      <c r="L13" s="909">
        <v>200</v>
      </c>
      <c r="M13" s="8"/>
      <c r="N13" s="572" t="s">
        <v>21</v>
      </c>
      <c r="O13" s="513" t="s">
        <v>123</v>
      </c>
      <c r="P13" s="571" t="s">
        <v>623</v>
      </c>
      <c r="V13" s="8"/>
      <c r="W13" s="8"/>
      <c r="X13" s="150"/>
      <c r="Y13" s="134"/>
      <c r="Z13" s="283"/>
      <c r="AA13" s="157"/>
      <c r="AB13" s="160"/>
      <c r="AC13" s="209"/>
      <c r="AD13" s="1115"/>
      <c r="AE13" s="209"/>
      <c r="AF13" s="1115"/>
      <c r="AG13" s="150"/>
      <c r="AH13" s="1115"/>
      <c r="AI13" s="157"/>
      <c r="AJ13" s="150"/>
      <c r="AK13" s="222"/>
      <c r="AL13" s="1614"/>
      <c r="AM13" s="160"/>
      <c r="AN13" s="160"/>
      <c r="AO13" s="20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</row>
    <row r="14" spans="2:57" ht="16.2" thickBot="1">
      <c r="B14" s="708"/>
      <c r="C14" s="542" t="s">
        <v>639</v>
      </c>
      <c r="D14" s="709"/>
      <c r="E14" s="150"/>
      <c r="F14" s="1840" t="s">
        <v>10</v>
      </c>
      <c r="G14" s="1644" t="s">
        <v>412</v>
      </c>
      <c r="H14" s="1841">
        <v>30</v>
      </c>
      <c r="I14" s="1651"/>
      <c r="J14" s="512" t="s">
        <v>10</v>
      </c>
      <c r="K14" s="513" t="s">
        <v>11</v>
      </c>
      <c r="L14" s="712">
        <v>70</v>
      </c>
      <c r="M14" s="8"/>
      <c r="N14" s="572" t="s">
        <v>373</v>
      </c>
      <c r="O14" s="513" t="s">
        <v>374</v>
      </c>
      <c r="P14" s="752">
        <v>200</v>
      </c>
      <c r="V14" s="8"/>
      <c r="W14" s="8"/>
      <c r="X14" s="150"/>
      <c r="Y14" s="135"/>
      <c r="Z14" s="160"/>
      <c r="AA14" s="160"/>
      <c r="AB14" s="1114"/>
      <c r="AC14" s="186"/>
      <c r="AD14" s="1115"/>
      <c r="AE14" s="209"/>
      <c r="AF14" s="1115"/>
      <c r="AG14" s="150"/>
      <c r="AH14" s="1115"/>
      <c r="AI14" s="160"/>
      <c r="AJ14" s="209"/>
      <c r="AK14" s="297"/>
      <c r="AL14" s="1614"/>
      <c r="AM14" s="160"/>
      <c r="AN14" s="160"/>
      <c r="AO14" s="209"/>
      <c r="AP14" s="180"/>
      <c r="AQ14" s="150"/>
      <c r="AR14" s="146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</row>
    <row r="15" spans="2:57" ht="16.2" thickBot="1">
      <c r="B15" s="512" t="s">
        <v>10</v>
      </c>
      <c r="C15" s="513" t="s">
        <v>11</v>
      </c>
      <c r="D15" s="712">
        <v>50</v>
      </c>
      <c r="E15" s="150"/>
      <c r="F15" s="894" t="s">
        <v>358</v>
      </c>
      <c r="G15" s="167"/>
      <c r="H15" s="199"/>
      <c r="I15" s="1651"/>
      <c r="J15" s="512" t="s">
        <v>10</v>
      </c>
      <c r="K15" s="513" t="s">
        <v>412</v>
      </c>
      <c r="L15" s="712">
        <v>40</v>
      </c>
      <c r="M15" s="8"/>
      <c r="N15" s="145" t="s">
        <v>10</v>
      </c>
      <c r="O15" s="147" t="s">
        <v>11</v>
      </c>
      <c r="P15" s="909">
        <v>70</v>
      </c>
      <c r="V15" s="8"/>
      <c r="W15" s="160"/>
      <c r="X15" s="150"/>
      <c r="Y15" s="135"/>
      <c r="Z15" s="160"/>
      <c r="AA15" s="160"/>
      <c r="AB15" s="1617"/>
      <c r="AC15" s="209"/>
      <c r="AD15" s="1115"/>
      <c r="AE15" s="209"/>
      <c r="AF15" s="1115"/>
      <c r="AG15" s="213"/>
      <c r="AH15" s="1115"/>
      <c r="AI15" s="160"/>
      <c r="AJ15" s="170"/>
      <c r="AK15" s="297"/>
      <c r="AL15" s="1614"/>
      <c r="AM15" s="160"/>
      <c r="AN15" s="160"/>
      <c r="AO15" s="209"/>
      <c r="AP15" s="1609"/>
      <c r="AQ15" s="615"/>
      <c r="AR15" s="616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</row>
    <row r="16" spans="2:57" ht="16.2" thickBot="1">
      <c r="B16" s="512" t="s">
        <v>10</v>
      </c>
      <c r="C16" s="513" t="s">
        <v>412</v>
      </c>
      <c r="D16" s="712">
        <v>30</v>
      </c>
      <c r="E16" s="164"/>
      <c r="F16" s="1659" t="s">
        <v>315</v>
      </c>
      <c r="G16" s="323" t="s">
        <v>284</v>
      </c>
      <c r="H16" s="1507">
        <v>100</v>
      </c>
      <c r="I16" s="1649"/>
      <c r="J16" s="569" t="s">
        <v>12</v>
      </c>
      <c r="K16" s="570" t="s">
        <v>676</v>
      </c>
      <c r="L16" s="571">
        <v>105</v>
      </c>
      <c r="M16" s="8"/>
      <c r="N16" s="449" t="s">
        <v>10</v>
      </c>
      <c r="O16" s="513" t="s">
        <v>412</v>
      </c>
      <c r="P16" s="870">
        <v>50</v>
      </c>
      <c r="V16" s="8"/>
      <c r="W16" s="160"/>
      <c r="X16" s="150"/>
      <c r="Y16" s="135"/>
      <c r="Z16" s="160"/>
      <c r="AA16" s="160"/>
      <c r="AB16" s="1617"/>
      <c r="AC16" s="182"/>
      <c r="AD16" s="1115"/>
      <c r="AE16" s="209"/>
      <c r="AF16" s="1115"/>
      <c r="AG16" s="160"/>
      <c r="AH16" s="1115"/>
      <c r="AI16" s="180"/>
      <c r="AJ16" s="170"/>
      <c r="AK16" s="297"/>
      <c r="AL16" s="1614"/>
      <c r="AM16" s="160"/>
      <c r="AN16" s="160"/>
      <c r="AO16" s="209"/>
      <c r="AP16" s="182"/>
      <c r="AQ16" s="150"/>
      <c r="AR16" s="146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</row>
    <row r="17" spans="2:57" ht="16.2" thickBot="1">
      <c r="B17" s="894" t="s">
        <v>363</v>
      </c>
      <c r="C17" s="173"/>
      <c r="D17" s="199"/>
      <c r="E17" s="150"/>
      <c r="F17" s="149" t="s">
        <v>24</v>
      </c>
      <c r="G17" s="147" t="s">
        <v>223</v>
      </c>
      <c r="H17" s="148" t="s">
        <v>351</v>
      </c>
      <c r="I17" s="1649"/>
      <c r="J17" s="826" t="s">
        <v>393</v>
      </c>
      <c r="K17" s="173"/>
      <c r="L17" s="1446"/>
      <c r="M17" s="8"/>
      <c r="N17" s="699" t="s">
        <v>10</v>
      </c>
      <c r="O17" s="513" t="s">
        <v>367</v>
      </c>
      <c r="P17" s="571">
        <v>22</v>
      </c>
      <c r="V17" s="8"/>
      <c r="W17" s="160"/>
      <c r="X17" s="150"/>
      <c r="Y17" s="178"/>
      <c r="Z17" s="160"/>
      <c r="AA17" s="160"/>
      <c r="AB17" s="1114"/>
      <c r="AC17" s="209"/>
      <c r="AD17" s="160"/>
      <c r="AE17" s="209"/>
      <c r="AF17" s="160"/>
      <c r="AG17" s="160"/>
      <c r="AH17" s="1115"/>
      <c r="AI17" s="160"/>
      <c r="AJ17" s="209"/>
      <c r="AK17" s="297"/>
      <c r="AL17" s="1614"/>
      <c r="AM17" s="160"/>
      <c r="AN17" s="160"/>
      <c r="AO17" s="209"/>
      <c r="AP17" s="182"/>
      <c r="AQ17" s="150"/>
      <c r="AR17" s="146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</row>
    <row r="18" spans="2:57" ht="16.2" thickBot="1">
      <c r="B18" s="1670" t="s">
        <v>315</v>
      </c>
      <c r="C18" s="386" t="s">
        <v>645</v>
      </c>
      <c r="D18" s="707">
        <v>100</v>
      </c>
      <c r="E18" s="160"/>
      <c r="F18" s="447" t="s">
        <v>248</v>
      </c>
      <c r="G18" s="434" t="s">
        <v>249</v>
      </c>
      <c r="H18" s="550" t="s">
        <v>654</v>
      </c>
      <c r="I18" s="1649"/>
      <c r="J18" s="478" t="s">
        <v>181</v>
      </c>
      <c r="K18" s="323" t="s">
        <v>273</v>
      </c>
      <c r="L18" s="1641">
        <v>250</v>
      </c>
      <c r="M18" s="8"/>
      <c r="N18" s="894" t="s">
        <v>390</v>
      </c>
      <c r="O18" s="167"/>
      <c r="P18" s="199"/>
      <c r="V18" s="8"/>
      <c r="W18" s="160"/>
      <c r="X18" s="209"/>
      <c r="Y18" s="462"/>
      <c r="Z18" s="160"/>
      <c r="AA18" s="160"/>
      <c r="AB18" s="1115"/>
      <c r="AC18" s="209"/>
      <c r="AD18" s="1115"/>
      <c r="AE18" s="209"/>
      <c r="AF18" s="1115"/>
      <c r="AG18" s="150"/>
      <c r="AH18" s="160"/>
      <c r="AI18" s="180"/>
      <c r="AJ18" s="209"/>
      <c r="AK18" s="297"/>
      <c r="AL18" s="1614"/>
      <c r="AM18" s="160"/>
      <c r="AN18" s="160"/>
      <c r="AO18" s="209"/>
      <c r="AP18" s="182"/>
      <c r="AQ18" s="150"/>
      <c r="AR18" s="146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</row>
    <row r="19" spans="2:57" ht="15.6">
      <c r="B19" s="512" t="s">
        <v>228</v>
      </c>
      <c r="C19" s="513" t="s">
        <v>229</v>
      </c>
      <c r="D19" s="712" t="s">
        <v>351</v>
      </c>
      <c r="E19" s="160"/>
      <c r="F19" s="1635" t="s">
        <v>250</v>
      </c>
      <c r="G19" s="551" t="s">
        <v>251</v>
      </c>
      <c r="H19" s="324"/>
      <c r="I19" s="1649"/>
      <c r="J19" s="1857" t="s">
        <v>315</v>
      </c>
      <c r="K19" s="415" t="s">
        <v>694</v>
      </c>
      <c r="L19" s="887">
        <v>60</v>
      </c>
      <c r="M19" s="8"/>
      <c r="N19" s="596" t="s">
        <v>299</v>
      </c>
      <c r="O19" s="1639" t="s">
        <v>300</v>
      </c>
      <c r="P19" s="1849">
        <v>250</v>
      </c>
      <c r="V19" s="8"/>
      <c r="W19" s="160"/>
      <c r="X19" s="150"/>
      <c r="Y19" s="135"/>
      <c r="Z19" s="160"/>
      <c r="AA19" s="160"/>
      <c r="AB19" s="1114"/>
      <c r="AC19" s="1615"/>
      <c r="AD19" s="1115"/>
      <c r="AE19" s="209"/>
      <c r="AF19" s="160"/>
      <c r="AG19" s="160"/>
      <c r="AH19" s="1115"/>
      <c r="AI19" s="160"/>
      <c r="AJ19" s="209"/>
      <c r="AK19" s="297"/>
      <c r="AL19" s="1614"/>
      <c r="AM19" s="160"/>
      <c r="AN19" s="160"/>
      <c r="AO19" s="209"/>
      <c r="AP19" s="302"/>
      <c r="AQ19" s="150"/>
      <c r="AR19" s="146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</row>
    <row r="20" spans="2:57">
      <c r="B20" s="857" t="s">
        <v>276</v>
      </c>
      <c r="C20" s="858" t="s">
        <v>651</v>
      </c>
      <c r="D20" s="870" t="s">
        <v>654</v>
      </c>
      <c r="E20" s="160"/>
      <c r="F20" s="149" t="s">
        <v>9</v>
      </c>
      <c r="G20" s="768" t="s">
        <v>213</v>
      </c>
      <c r="H20" s="769">
        <v>200</v>
      </c>
      <c r="I20" s="1649"/>
      <c r="J20" s="708"/>
      <c r="K20" s="1858" t="s">
        <v>695</v>
      </c>
      <c r="L20" s="1859"/>
      <c r="M20" s="8"/>
      <c r="N20" s="447" t="s">
        <v>24</v>
      </c>
      <c r="O20" s="434" t="s">
        <v>223</v>
      </c>
      <c r="P20" s="870" t="s">
        <v>700</v>
      </c>
      <c r="V20" s="8"/>
      <c r="W20" s="160"/>
      <c r="X20" s="150"/>
      <c r="Y20" s="135"/>
      <c r="Z20" s="160"/>
      <c r="AA20" s="160"/>
      <c r="AB20" s="1176"/>
      <c r="AC20" s="1618"/>
      <c r="AD20" s="160"/>
      <c r="AE20" s="150"/>
      <c r="AF20" s="160"/>
      <c r="AG20" s="209"/>
      <c r="AH20" s="1115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</row>
    <row r="21" spans="2:57">
      <c r="B21" s="549" t="s">
        <v>652</v>
      </c>
      <c r="C21" s="1636" t="s">
        <v>653</v>
      </c>
      <c r="D21" s="871"/>
      <c r="E21" s="160"/>
      <c r="F21" s="512" t="s">
        <v>10</v>
      </c>
      <c r="G21" s="513" t="s">
        <v>11</v>
      </c>
      <c r="H21" s="514">
        <v>50</v>
      </c>
      <c r="I21" s="1649"/>
      <c r="J21" s="370" t="s">
        <v>228</v>
      </c>
      <c r="K21" s="551" t="s">
        <v>229</v>
      </c>
      <c r="L21" s="861" t="s">
        <v>220</v>
      </c>
      <c r="M21" s="8"/>
      <c r="N21" s="447" t="s">
        <v>248</v>
      </c>
      <c r="O21" s="434" t="s">
        <v>249</v>
      </c>
      <c r="P21" s="870" t="s">
        <v>127</v>
      </c>
      <c r="V21" s="8"/>
      <c r="W21" s="160"/>
      <c r="X21" s="150"/>
      <c r="Y21" s="327"/>
      <c r="Z21" s="160"/>
      <c r="AA21" s="160"/>
      <c r="AB21" s="1115"/>
      <c r="AC21" s="160"/>
      <c r="AD21" s="1115"/>
      <c r="AE21" s="150"/>
      <c r="AF21" s="160"/>
      <c r="AG21" s="160"/>
      <c r="AH21" s="1115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</row>
    <row r="22" spans="2:57" ht="15" thickBot="1">
      <c r="B22" s="149" t="s">
        <v>9</v>
      </c>
      <c r="C22" s="147" t="s">
        <v>213</v>
      </c>
      <c r="D22" s="909">
        <v>200</v>
      </c>
      <c r="E22" s="261"/>
      <c r="F22" s="1836" t="s">
        <v>10</v>
      </c>
      <c r="G22" s="1644" t="s">
        <v>412</v>
      </c>
      <c r="H22" s="1841">
        <v>30</v>
      </c>
      <c r="I22" s="1649"/>
      <c r="J22" s="857" t="s">
        <v>276</v>
      </c>
      <c r="K22" s="858" t="s">
        <v>651</v>
      </c>
      <c r="L22" s="1844" t="s">
        <v>127</v>
      </c>
      <c r="M22" s="8"/>
      <c r="N22" s="1635" t="s">
        <v>250</v>
      </c>
      <c r="O22" s="551" t="s">
        <v>251</v>
      </c>
      <c r="P22" s="871"/>
      <c r="V22" s="8"/>
      <c r="W22" s="160"/>
      <c r="X22" s="150"/>
      <c r="Y22" s="135"/>
      <c r="Z22" s="160"/>
      <c r="AA22" s="160"/>
      <c r="AB22" s="1115"/>
      <c r="AC22" s="160"/>
      <c r="AD22" s="1116"/>
      <c r="AE22" s="160"/>
      <c r="AF22" s="1115"/>
      <c r="AG22" s="135"/>
      <c r="AH22" s="1115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</row>
    <row r="23" spans="2:57" ht="16.2" thickBot="1">
      <c r="B23" s="782" t="s">
        <v>10</v>
      </c>
      <c r="C23" s="513" t="s">
        <v>11</v>
      </c>
      <c r="D23" s="712">
        <v>45</v>
      </c>
      <c r="E23" s="614"/>
      <c r="F23" s="894" t="s">
        <v>357</v>
      </c>
      <c r="G23" s="173"/>
      <c r="H23" s="194"/>
      <c r="I23" s="1650"/>
      <c r="J23" s="549" t="s">
        <v>652</v>
      </c>
      <c r="K23" s="859" t="s">
        <v>653</v>
      </c>
      <c r="L23" s="1845"/>
      <c r="M23" s="8"/>
      <c r="N23" s="149" t="s">
        <v>9</v>
      </c>
      <c r="O23" s="147" t="s">
        <v>213</v>
      </c>
      <c r="P23" s="909">
        <v>200</v>
      </c>
      <c r="V23" s="8"/>
      <c r="W23" s="160"/>
      <c r="X23" s="150"/>
      <c r="Y23" s="135"/>
      <c r="Z23" s="160"/>
      <c r="AA23" s="160"/>
      <c r="AB23" s="160"/>
      <c r="AC23" s="209"/>
      <c r="AD23" s="160"/>
      <c r="AE23" s="209"/>
      <c r="AF23" s="1115"/>
      <c r="AG23" s="157"/>
      <c r="AH23" s="1115"/>
      <c r="AI23" s="160"/>
      <c r="AJ23" s="160"/>
      <c r="AK23" s="150"/>
      <c r="AL23" s="150"/>
      <c r="AM23" s="160"/>
      <c r="AN23" s="298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</row>
    <row r="24" spans="2:57" ht="16.2" thickBot="1">
      <c r="B24" s="1837" t="s">
        <v>10</v>
      </c>
      <c r="C24" s="1644" t="s">
        <v>412</v>
      </c>
      <c r="D24" s="1645">
        <v>40</v>
      </c>
      <c r="E24" s="150"/>
      <c r="F24" s="1663" t="s">
        <v>610</v>
      </c>
      <c r="G24" s="386" t="s">
        <v>665</v>
      </c>
      <c r="H24" s="707" t="s">
        <v>355</v>
      </c>
      <c r="I24" s="1651"/>
      <c r="J24" s="552" t="s">
        <v>176</v>
      </c>
      <c r="K24" s="513" t="s">
        <v>175</v>
      </c>
      <c r="L24" s="712">
        <v>200</v>
      </c>
      <c r="M24" s="8"/>
      <c r="N24" s="512" t="s">
        <v>10</v>
      </c>
      <c r="O24" s="513" t="s">
        <v>11</v>
      </c>
      <c r="P24" s="712">
        <v>70</v>
      </c>
      <c r="V24" s="8"/>
      <c r="W24" s="160"/>
      <c r="X24" s="150"/>
      <c r="Y24" s="135"/>
      <c r="Z24" s="160"/>
      <c r="AA24" s="160"/>
      <c r="AB24" s="1115"/>
      <c r="AC24" s="209"/>
      <c r="AD24" s="160"/>
      <c r="AE24" s="209"/>
      <c r="AF24" s="1115"/>
      <c r="AG24" s="157"/>
      <c r="AH24" s="1115"/>
      <c r="AI24" s="185"/>
      <c r="AJ24" s="160"/>
      <c r="AK24" s="160"/>
      <c r="AL24" s="160"/>
      <c r="AM24" s="157"/>
      <c r="AN24" s="298"/>
      <c r="AO24" s="160"/>
      <c r="AP24" s="213"/>
      <c r="AQ24" s="165"/>
      <c r="AR24" s="284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</row>
    <row r="25" spans="2:57" ht="16.2" thickBot="1">
      <c r="B25" s="894" t="s">
        <v>362</v>
      </c>
      <c r="C25" s="173"/>
      <c r="D25" s="168"/>
      <c r="E25" s="150"/>
      <c r="F25" s="1640" t="s">
        <v>672</v>
      </c>
      <c r="G25" s="1607" t="s">
        <v>666</v>
      </c>
      <c r="H25" s="709"/>
      <c r="I25" s="1653"/>
      <c r="J25" s="552" t="s">
        <v>10</v>
      </c>
      <c r="K25" s="513" t="s">
        <v>11</v>
      </c>
      <c r="L25" s="712">
        <v>70</v>
      </c>
      <c r="M25" s="8"/>
      <c r="N25" s="512" t="s">
        <v>10</v>
      </c>
      <c r="O25" s="513" t="s">
        <v>412</v>
      </c>
      <c r="P25" s="712">
        <v>40</v>
      </c>
      <c r="V25" s="8"/>
      <c r="W25" s="180"/>
      <c r="X25" s="150"/>
      <c r="Y25" s="135"/>
      <c r="Z25" s="160"/>
      <c r="AA25" s="157"/>
      <c r="AB25" s="1172"/>
      <c r="AC25" s="209"/>
      <c r="AD25" s="160"/>
      <c r="AE25" s="209"/>
      <c r="AF25" s="1115"/>
      <c r="AG25" s="157"/>
      <c r="AH25" s="1115"/>
      <c r="AI25" s="160"/>
      <c r="AJ25" s="150"/>
      <c r="AK25" s="636"/>
      <c r="AL25" s="1613"/>
      <c r="AM25" s="160"/>
      <c r="AN25" s="160"/>
      <c r="AO25" s="146"/>
      <c r="AP25" s="614"/>
      <c r="AQ25" s="287"/>
      <c r="AR25" s="283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</row>
    <row r="26" spans="2:57" ht="15" thickBot="1">
      <c r="B26" s="753" t="s">
        <v>108</v>
      </c>
      <c r="C26" s="386" t="s">
        <v>191</v>
      </c>
      <c r="D26" s="1499" t="s">
        <v>221</v>
      </c>
      <c r="E26" s="170"/>
      <c r="F26" s="552" t="s">
        <v>176</v>
      </c>
      <c r="G26" s="513" t="s">
        <v>175</v>
      </c>
      <c r="H26" s="571">
        <v>200</v>
      </c>
      <c r="I26" s="1651"/>
      <c r="J26" s="552" t="s">
        <v>10</v>
      </c>
      <c r="K26" s="513" t="s">
        <v>412</v>
      </c>
      <c r="L26" s="712">
        <v>40</v>
      </c>
      <c r="M26" s="8"/>
      <c r="N26" s="554" t="s">
        <v>12</v>
      </c>
      <c r="O26" s="570" t="s">
        <v>680</v>
      </c>
      <c r="P26" s="712">
        <v>110</v>
      </c>
      <c r="V26" s="8"/>
      <c r="W26" s="160"/>
      <c r="X26" s="160"/>
      <c r="Y26" s="178"/>
      <c r="Z26" s="160"/>
      <c r="AA26" s="157"/>
      <c r="AB26" s="1612"/>
      <c r="AC26" s="209"/>
      <c r="AD26" s="1115"/>
      <c r="AE26" s="209"/>
      <c r="AF26" s="160"/>
      <c r="AG26" s="150"/>
      <c r="AH26" s="1115"/>
      <c r="AI26" s="160"/>
      <c r="AJ26" s="150"/>
      <c r="AK26" s="637"/>
      <c r="AL26" s="1614"/>
      <c r="AM26" s="160"/>
      <c r="AN26" s="160"/>
      <c r="AO26" s="146"/>
      <c r="AP26" s="150"/>
      <c r="AQ26" s="193"/>
      <c r="AR26" s="253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</row>
    <row r="27" spans="2:57" ht="16.2" thickBot="1">
      <c r="B27" s="325"/>
      <c r="C27" s="551" t="s">
        <v>192</v>
      </c>
      <c r="D27" s="871"/>
      <c r="E27" s="150"/>
      <c r="F27" s="512" t="s">
        <v>10</v>
      </c>
      <c r="G27" s="513" t="s">
        <v>11</v>
      </c>
      <c r="H27" s="712">
        <v>50</v>
      </c>
      <c r="I27" s="1652"/>
      <c r="J27" s="699" t="s">
        <v>10</v>
      </c>
      <c r="K27" s="513" t="s">
        <v>367</v>
      </c>
      <c r="L27" s="571">
        <v>30</v>
      </c>
      <c r="M27" s="8"/>
      <c r="N27" s="894" t="s">
        <v>389</v>
      </c>
      <c r="O27" s="190"/>
      <c r="P27" s="895"/>
      <c r="V27" s="8"/>
      <c r="W27" s="160"/>
      <c r="X27" s="150"/>
      <c r="Y27" s="134"/>
      <c r="Z27" s="284"/>
      <c r="AA27" s="157"/>
      <c r="AB27" s="160"/>
      <c r="AC27" s="209"/>
      <c r="AD27" s="1115"/>
      <c r="AE27" s="209"/>
      <c r="AF27" s="160"/>
      <c r="AG27" s="150"/>
      <c r="AH27" s="1115"/>
      <c r="AI27" s="160"/>
      <c r="AJ27" s="150"/>
      <c r="AK27" s="146"/>
      <c r="AL27" s="1614"/>
      <c r="AM27" s="160"/>
      <c r="AN27" s="160"/>
      <c r="AO27" s="146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</row>
    <row r="28" spans="2:57" ht="15.75" customHeight="1" thickBot="1">
      <c r="B28" s="572" t="s">
        <v>373</v>
      </c>
      <c r="C28" s="551" t="s">
        <v>655</v>
      </c>
      <c r="D28" s="752">
        <v>200</v>
      </c>
      <c r="E28" s="150"/>
      <c r="F28" s="512" t="s">
        <v>10</v>
      </c>
      <c r="G28" s="513" t="s">
        <v>412</v>
      </c>
      <c r="H28" s="712">
        <v>30</v>
      </c>
      <c r="I28" s="1651"/>
      <c r="J28" s="826" t="s">
        <v>394</v>
      </c>
      <c r="K28" s="173"/>
      <c r="L28" s="168"/>
      <c r="M28" s="8"/>
      <c r="N28" s="435" t="s">
        <v>278</v>
      </c>
      <c r="O28" s="386" t="s">
        <v>378</v>
      </c>
      <c r="P28" s="661">
        <v>250</v>
      </c>
      <c r="V28" s="8"/>
      <c r="W28" s="160"/>
      <c r="X28" s="150"/>
      <c r="Y28" s="135"/>
      <c r="Z28" s="283"/>
      <c r="AA28" s="157"/>
      <c r="AB28" s="160"/>
      <c r="AC28" s="150"/>
      <c r="AD28" s="160"/>
      <c r="AE28" s="209"/>
      <c r="AF28" s="160"/>
      <c r="AG28" s="150"/>
      <c r="AH28" s="1115"/>
      <c r="AI28" s="160"/>
      <c r="AJ28" s="150"/>
      <c r="AK28" s="146"/>
      <c r="AL28" s="1614"/>
      <c r="AM28" s="160"/>
      <c r="AN28" s="160"/>
      <c r="AO28" s="213"/>
      <c r="AP28" s="160"/>
      <c r="AQ28" s="21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</row>
    <row r="29" spans="2:57" ht="15" customHeight="1" thickBot="1">
      <c r="B29" s="1658" t="s">
        <v>312</v>
      </c>
      <c r="C29" s="513" t="s">
        <v>313</v>
      </c>
      <c r="D29" s="571">
        <v>10</v>
      </c>
      <c r="E29" s="150"/>
      <c r="F29" s="554" t="s">
        <v>12</v>
      </c>
      <c r="G29" s="570" t="s">
        <v>669</v>
      </c>
      <c r="H29" s="712">
        <v>105</v>
      </c>
      <c r="I29" s="1653"/>
      <c r="J29" s="435" t="s">
        <v>278</v>
      </c>
      <c r="K29" s="386" t="s">
        <v>368</v>
      </c>
      <c r="L29" s="869">
        <v>250</v>
      </c>
      <c r="M29" s="8"/>
      <c r="N29" s="747" t="s">
        <v>610</v>
      </c>
      <c r="O29" s="434" t="s">
        <v>665</v>
      </c>
      <c r="P29" s="887" t="s">
        <v>383</v>
      </c>
      <c r="V29" s="8"/>
      <c r="W29" s="160"/>
      <c r="X29" s="174"/>
      <c r="Y29" s="134"/>
      <c r="Z29" s="253"/>
      <c r="AA29" s="157"/>
      <c r="AB29" s="1172"/>
      <c r="AC29" s="209"/>
      <c r="AD29" s="160"/>
      <c r="AE29" s="209"/>
      <c r="AF29" s="160"/>
      <c r="AG29" s="150"/>
      <c r="AH29" s="1115"/>
      <c r="AI29" s="160"/>
      <c r="AJ29" s="150"/>
      <c r="AK29" s="1620"/>
      <c r="AL29" s="1614"/>
      <c r="AM29" s="160"/>
      <c r="AN29" s="160"/>
      <c r="AO29" s="150"/>
      <c r="AP29" s="286"/>
      <c r="AQ29" s="287"/>
      <c r="AR29" s="283"/>
      <c r="AS29" s="286"/>
      <c r="AT29" s="287"/>
      <c r="AU29" s="283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</row>
    <row r="30" spans="2:57" ht="15.75" customHeight="1" thickBot="1">
      <c r="B30" s="782" t="s">
        <v>10</v>
      </c>
      <c r="C30" s="513" t="s">
        <v>11</v>
      </c>
      <c r="D30" s="712">
        <v>30</v>
      </c>
      <c r="E30" s="150"/>
      <c r="F30" s="894" t="s">
        <v>356</v>
      </c>
      <c r="G30" s="173"/>
      <c r="H30" s="168"/>
      <c r="I30" s="1651"/>
      <c r="J30" s="447" t="s">
        <v>108</v>
      </c>
      <c r="K30" s="434" t="s">
        <v>191</v>
      </c>
      <c r="L30" s="870" t="s">
        <v>383</v>
      </c>
      <c r="M30" s="8"/>
      <c r="N30" s="888" t="s">
        <v>303</v>
      </c>
      <c r="O30" s="1607" t="s">
        <v>666</v>
      </c>
      <c r="P30" s="672"/>
      <c r="V30" s="8"/>
      <c r="W30" s="185"/>
      <c r="X30" s="150"/>
      <c r="Y30" s="135"/>
      <c r="Z30" s="222"/>
      <c r="AA30" s="157"/>
      <c r="AB30" s="1173"/>
      <c r="AC30" s="209"/>
      <c r="AD30" s="1115"/>
      <c r="AE30" s="209"/>
      <c r="AF30" s="1115"/>
      <c r="AG30" s="150"/>
      <c r="AH30" s="1115"/>
      <c r="AI30" s="160"/>
      <c r="AJ30" s="150"/>
      <c r="AK30" s="1620"/>
      <c r="AL30" s="1614"/>
      <c r="AM30" s="160"/>
      <c r="AN30" s="160"/>
      <c r="AO30" s="160"/>
      <c r="AP30" s="150"/>
      <c r="AQ30" s="146"/>
      <c r="AR30" s="262"/>
      <c r="AS30" s="150"/>
      <c r="AT30" s="146"/>
      <c r="AU30" s="262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</row>
    <row r="31" spans="2:57" ht="16.5" customHeight="1" thickBot="1">
      <c r="B31" s="1838" t="s">
        <v>12</v>
      </c>
      <c r="C31" s="1644" t="s">
        <v>369</v>
      </c>
      <c r="D31" s="1645">
        <v>130</v>
      </c>
      <c r="E31" s="150"/>
      <c r="F31" s="1659" t="s">
        <v>190</v>
      </c>
      <c r="G31" s="323" t="s">
        <v>306</v>
      </c>
      <c r="H31" s="1507">
        <v>100</v>
      </c>
      <c r="I31" s="1651"/>
      <c r="J31" s="325"/>
      <c r="K31" s="551" t="s">
        <v>192</v>
      </c>
      <c r="L31" s="871"/>
      <c r="M31" s="8"/>
      <c r="N31" s="888" t="s">
        <v>176</v>
      </c>
      <c r="O31" s="551" t="s">
        <v>175</v>
      </c>
      <c r="P31" s="861">
        <v>200</v>
      </c>
      <c r="V31" s="8"/>
      <c r="W31" s="180"/>
      <c r="X31" s="150"/>
      <c r="Y31" s="135"/>
      <c r="Z31" s="222"/>
      <c r="AA31" s="157"/>
      <c r="AB31" s="160"/>
      <c r="AC31" s="171"/>
      <c r="AD31" s="1115"/>
      <c r="AE31" s="209"/>
      <c r="AF31" s="1115"/>
      <c r="AG31" s="150"/>
      <c r="AH31" s="1115"/>
      <c r="AI31" s="160"/>
      <c r="AJ31" s="150"/>
      <c r="AK31" s="1620"/>
      <c r="AL31" s="1614"/>
      <c r="AM31" s="160"/>
      <c r="AN31" s="160"/>
      <c r="AO31" s="160"/>
      <c r="AP31" s="150"/>
      <c r="AQ31" s="146"/>
      <c r="AR31" s="262"/>
      <c r="AS31" s="182"/>
      <c r="AT31" s="146"/>
      <c r="AU31" s="262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</row>
    <row r="32" spans="2:57" ht="15.75" customHeight="1" thickBot="1">
      <c r="B32" s="894" t="s">
        <v>361</v>
      </c>
      <c r="C32" s="173"/>
      <c r="D32" s="199"/>
      <c r="E32" s="150"/>
      <c r="F32" s="512" t="s">
        <v>332</v>
      </c>
      <c r="G32" s="1608" t="s">
        <v>333</v>
      </c>
      <c r="H32" s="887">
        <v>100</v>
      </c>
      <c r="I32" s="1649"/>
      <c r="J32" s="665" t="s">
        <v>239</v>
      </c>
      <c r="K32" s="513" t="s">
        <v>238</v>
      </c>
      <c r="L32" s="571">
        <v>200</v>
      </c>
      <c r="M32" s="8"/>
      <c r="N32" s="572" t="s">
        <v>10</v>
      </c>
      <c r="O32" s="513" t="s">
        <v>11</v>
      </c>
      <c r="P32" s="571">
        <v>70</v>
      </c>
      <c r="V32" s="8"/>
      <c r="W32" s="632"/>
      <c r="X32" s="150"/>
      <c r="Y32" s="135"/>
      <c r="Z32" s="222"/>
      <c r="AA32" s="157"/>
      <c r="AB32" s="1172"/>
      <c r="AC32" s="209"/>
      <c r="AD32" s="160"/>
      <c r="AE32" s="209"/>
      <c r="AF32" s="1115"/>
      <c r="AG32" s="150"/>
      <c r="AH32" s="1115"/>
      <c r="AI32" s="160"/>
      <c r="AJ32" s="150"/>
      <c r="AK32" s="294"/>
      <c r="AL32" s="1614"/>
      <c r="AM32" s="160"/>
      <c r="AN32" s="160"/>
      <c r="AO32" s="160"/>
      <c r="AP32" s="160"/>
      <c r="AQ32" s="160"/>
      <c r="AR32" s="160"/>
      <c r="AS32" s="150"/>
      <c r="AT32" s="146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</row>
    <row r="33" spans="2:57" ht="15.6">
      <c r="B33" s="1659" t="s">
        <v>315</v>
      </c>
      <c r="C33" s="323" t="s">
        <v>284</v>
      </c>
      <c r="D33" s="1507">
        <v>100</v>
      </c>
      <c r="E33" s="160"/>
      <c r="F33" s="447" t="s">
        <v>620</v>
      </c>
      <c r="G33" s="434" t="s">
        <v>334</v>
      </c>
      <c r="H33" s="887">
        <v>180</v>
      </c>
      <c r="I33" s="1649"/>
      <c r="J33" s="512" t="s">
        <v>10</v>
      </c>
      <c r="K33" s="513" t="s">
        <v>11</v>
      </c>
      <c r="L33" s="746">
        <v>50</v>
      </c>
      <c r="M33" s="8"/>
      <c r="N33" s="572" t="s">
        <v>10</v>
      </c>
      <c r="O33" s="513" t="s">
        <v>412</v>
      </c>
      <c r="P33" s="571">
        <v>50</v>
      </c>
      <c r="V33" s="8"/>
      <c r="W33" s="160"/>
      <c r="X33" s="150"/>
      <c r="Y33" s="135"/>
      <c r="Z33" s="160"/>
      <c r="AA33" s="157"/>
      <c r="AB33" s="1114"/>
      <c r="AC33" s="186"/>
      <c r="AD33" s="1115"/>
      <c r="AE33" s="209"/>
      <c r="AF33" s="1115"/>
      <c r="AG33" s="150"/>
      <c r="AH33" s="1115"/>
      <c r="AI33" s="160"/>
      <c r="AJ33" s="170"/>
      <c r="AK33" s="297"/>
      <c r="AL33" s="1614"/>
      <c r="AM33" s="160"/>
      <c r="AN33" s="160"/>
      <c r="AO33" s="160"/>
      <c r="AP33" s="182"/>
      <c r="AQ33" s="150"/>
      <c r="AR33" s="146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</row>
    <row r="34" spans="2:57" ht="16.2" thickBot="1">
      <c r="B34" s="512" t="s">
        <v>285</v>
      </c>
      <c r="C34" s="513" t="s">
        <v>286</v>
      </c>
      <c r="D34" s="571" t="s">
        <v>343</v>
      </c>
      <c r="E34" s="254"/>
      <c r="F34" s="1635"/>
      <c r="G34" s="551" t="s">
        <v>335</v>
      </c>
      <c r="H34" s="861"/>
      <c r="I34" s="1649"/>
      <c r="J34" s="512" t="s">
        <v>10</v>
      </c>
      <c r="K34" s="513" t="s">
        <v>412</v>
      </c>
      <c r="L34" s="712">
        <v>30</v>
      </c>
      <c r="M34" s="8"/>
      <c r="N34" s="554" t="s">
        <v>12</v>
      </c>
      <c r="O34" s="570" t="s">
        <v>683</v>
      </c>
      <c r="P34" s="712">
        <v>105</v>
      </c>
      <c r="V34" s="8"/>
      <c r="W34" s="182"/>
      <c r="X34" s="160"/>
      <c r="Y34" s="160"/>
      <c r="Z34" s="160"/>
      <c r="AA34" s="157"/>
      <c r="AB34" s="1617"/>
      <c r="AC34" s="209"/>
      <c r="AD34" s="1115"/>
      <c r="AE34" s="209"/>
      <c r="AF34" s="1115"/>
      <c r="AG34" s="213"/>
      <c r="AH34" s="1115"/>
      <c r="AI34" s="160"/>
      <c r="AJ34" s="170"/>
      <c r="AK34" s="297"/>
      <c r="AL34" s="1614"/>
      <c r="AM34" s="160"/>
      <c r="AN34" s="160"/>
      <c r="AO34" s="160"/>
      <c r="AP34" s="182"/>
      <c r="AQ34" s="150"/>
      <c r="AR34" s="146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</row>
    <row r="35" spans="2:57" ht="15" customHeight="1" thickBot="1">
      <c r="B35" s="405" t="s">
        <v>15</v>
      </c>
      <c r="C35" s="577" t="s">
        <v>638</v>
      </c>
      <c r="D35" s="887">
        <v>200</v>
      </c>
      <c r="E35" s="286"/>
      <c r="F35" s="447" t="s">
        <v>615</v>
      </c>
      <c r="G35" s="577" t="s">
        <v>673</v>
      </c>
      <c r="H35" s="870">
        <v>200</v>
      </c>
      <c r="I35" s="1650"/>
      <c r="J35" s="793" t="s">
        <v>12</v>
      </c>
      <c r="K35" s="513" t="s">
        <v>369</v>
      </c>
      <c r="L35" s="571">
        <v>110</v>
      </c>
      <c r="M35" s="8"/>
      <c r="N35" s="894" t="s">
        <v>401</v>
      </c>
      <c r="O35" s="173"/>
      <c r="P35" s="168"/>
      <c r="V35" s="8"/>
      <c r="W35" s="459"/>
      <c r="X35" s="150"/>
      <c r="Y35" s="1511"/>
      <c r="Z35" s="160"/>
      <c r="AA35" s="157"/>
      <c r="AB35" s="1114"/>
      <c r="AC35" s="182"/>
      <c r="AD35" s="160"/>
      <c r="AE35" s="209"/>
      <c r="AF35" s="1115"/>
      <c r="AG35" s="160"/>
      <c r="AH35" s="1115"/>
      <c r="AI35" s="160"/>
      <c r="AJ35" s="209"/>
      <c r="AK35" s="297"/>
      <c r="AL35" s="1614"/>
      <c r="AM35" s="160"/>
      <c r="AN35" s="160"/>
      <c r="AO35" s="160"/>
      <c r="AP35" s="184"/>
      <c r="AQ35" s="150"/>
      <c r="AR35" s="146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</row>
    <row r="36" spans="2:57" ht="16.2" thickBot="1">
      <c r="B36" s="708"/>
      <c r="C36" s="542" t="s">
        <v>639</v>
      </c>
      <c r="D36" s="709"/>
      <c r="E36" s="150"/>
      <c r="F36" s="449" t="s">
        <v>10</v>
      </c>
      <c r="G36" s="434" t="s">
        <v>11</v>
      </c>
      <c r="H36" s="870">
        <v>50</v>
      </c>
      <c r="I36" s="1654"/>
      <c r="J36" s="826" t="s">
        <v>395</v>
      </c>
      <c r="K36" s="173"/>
      <c r="L36" s="199"/>
      <c r="M36" s="8"/>
      <c r="N36" s="622" t="s">
        <v>185</v>
      </c>
      <c r="O36" s="323" t="s">
        <v>267</v>
      </c>
      <c r="P36" s="1602">
        <v>250</v>
      </c>
      <c r="V36" s="8"/>
      <c r="W36" s="182"/>
      <c r="X36" s="150"/>
      <c r="Y36" s="135"/>
      <c r="Z36" s="160"/>
      <c r="AA36" s="157"/>
      <c r="AB36" s="1114"/>
      <c r="AC36" s="209"/>
      <c r="AD36" s="1115"/>
      <c r="AE36" s="209"/>
      <c r="AF36" s="160"/>
      <c r="AG36" s="160"/>
      <c r="AH36" s="1115"/>
      <c r="AI36" s="160"/>
      <c r="AJ36" s="209"/>
      <c r="AK36" s="297"/>
      <c r="AL36" s="1614"/>
      <c r="AM36" s="160"/>
      <c r="AN36" s="160"/>
      <c r="AO36" s="160"/>
      <c r="AP36" s="157"/>
      <c r="AQ36" s="159"/>
      <c r="AR36" s="222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</row>
    <row r="37" spans="2:57" ht="16.2" thickBot="1">
      <c r="B37" s="512" t="s">
        <v>10</v>
      </c>
      <c r="C37" s="513" t="s">
        <v>11</v>
      </c>
      <c r="D37" s="746">
        <v>60</v>
      </c>
      <c r="E37" s="150"/>
      <c r="F37" s="1840" t="s">
        <v>10</v>
      </c>
      <c r="G37" s="1644" t="s">
        <v>412</v>
      </c>
      <c r="H37" s="1645">
        <v>30</v>
      </c>
      <c r="I37" s="1655"/>
      <c r="J37" s="492" t="s">
        <v>261</v>
      </c>
      <c r="K37" s="386" t="s">
        <v>262</v>
      </c>
      <c r="L37" s="908">
        <v>250</v>
      </c>
      <c r="M37" s="8"/>
      <c r="N37" s="1857" t="s">
        <v>315</v>
      </c>
      <c r="O37" s="415" t="s">
        <v>241</v>
      </c>
      <c r="P37" s="887">
        <v>60</v>
      </c>
      <c r="V37" s="8"/>
      <c r="W37" s="182"/>
      <c r="X37" s="174"/>
      <c r="Y37" s="134"/>
      <c r="Z37" s="160"/>
      <c r="AA37" s="157"/>
      <c r="AB37" s="1115"/>
      <c r="AC37" s="209"/>
      <c r="AD37" s="160"/>
      <c r="AE37" s="209"/>
      <c r="AF37" s="1115"/>
      <c r="AG37" s="160"/>
      <c r="AH37" s="1115"/>
      <c r="AI37" s="160"/>
      <c r="AJ37" s="209"/>
      <c r="AK37" s="297"/>
      <c r="AL37" s="1614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</row>
    <row r="38" spans="2:57" ht="16.2" thickBot="1">
      <c r="B38" s="1836" t="s">
        <v>10</v>
      </c>
      <c r="C38" s="1644" t="s">
        <v>412</v>
      </c>
      <c r="D38" s="1645">
        <v>40</v>
      </c>
      <c r="E38" s="150"/>
      <c r="F38" s="894" t="s">
        <v>348</v>
      </c>
      <c r="G38" s="827"/>
      <c r="H38" s="828"/>
      <c r="I38" s="1649"/>
      <c r="J38" s="1857" t="s">
        <v>315</v>
      </c>
      <c r="K38" s="415" t="s">
        <v>241</v>
      </c>
      <c r="L38" s="887">
        <v>60</v>
      </c>
      <c r="M38" s="8"/>
      <c r="N38" s="708"/>
      <c r="O38" s="1858" t="s">
        <v>695</v>
      </c>
      <c r="P38" s="1859"/>
      <c r="V38" s="8"/>
      <c r="W38" s="302"/>
      <c r="X38" s="150"/>
      <c r="Y38" s="135"/>
      <c r="Z38" s="160"/>
      <c r="AA38" s="157"/>
      <c r="AB38" s="1114"/>
      <c r="AC38" s="1615"/>
      <c r="AD38" s="1115"/>
      <c r="AE38" s="209"/>
      <c r="AF38" s="160"/>
      <c r="AG38" s="160"/>
      <c r="AH38" s="1115"/>
      <c r="AI38" s="160"/>
      <c r="AJ38" s="160"/>
      <c r="AK38" s="160"/>
      <c r="AL38" s="160"/>
      <c r="AM38" s="160"/>
      <c r="AN38" s="160"/>
      <c r="AO38" s="160"/>
      <c r="AP38" s="157"/>
      <c r="AQ38" s="159"/>
      <c r="AR38" s="222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</row>
    <row r="39" spans="2:57" ht="16.2" thickBot="1">
      <c r="B39" s="894" t="s">
        <v>360</v>
      </c>
      <c r="C39" s="173"/>
      <c r="D39" s="199"/>
      <c r="E39" s="150"/>
      <c r="F39" s="721" t="s">
        <v>22</v>
      </c>
      <c r="G39" s="323" t="s">
        <v>344</v>
      </c>
      <c r="H39" s="376">
        <v>240</v>
      </c>
      <c r="I39" s="1649"/>
      <c r="J39" s="708"/>
      <c r="K39" s="1858" t="s">
        <v>695</v>
      </c>
      <c r="L39" s="1859"/>
      <c r="M39" s="8"/>
      <c r="N39" s="572" t="s">
        <v>332</v>
      </c>
      <c r="O39" s="1608" t="s">
        <v>333</v>
      </c>
      <c r="P39" s="752">
        <v>100</v>
      </c>
      <c r="V39" s="8"/>
      <c r="W39" s="160"/>
      <c r="X39" s="150"/>
      <c r="Y39" s="135"/>
      <c r="Z39" s="160"/>
      <c r="AA39" s="157"/>
      <c r="AB39" s="1176"/>
      <c r="AC39" s="1618"/>
      <c r="AD39" s="209"/>
      <c r="AE39" s="150"/>
      <c r="AF39" s="1115"/>
      <c r="AG39" s="160"/>
      <c r="AH39" s="1115"/>
      <c r="AI39" s="160"/>
      <c r="AJ39" s="160"/>
      <c r="AK39" s="160"/>
      <c r="AL39" s="160"/>
      <c r="AM39" s="160"/>
      <c r="AN39" s="160"/>
      <c r="AO39" s="160"/>
      <c r="AP39" s="164"/>
      <c r="AQ39" s="166"/>
      <c r="AR39" s="263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</row>
    <row r="40" spans="2:57">
      <c r="B40" s="721" t="s">
        <v>604</v>
      </c>
      <c r="C40" s="323" t="s">
        <v>605</v>
      </c>
      <c r="D40" s="851">
        <v>240</v>
      </c>
      <c r="E40" s="150"/>
      <c r="F40" s="1658" t="s">
        <v>345</v>
      </c>
      <c r="G40" s="513" t="s">
        <v>313</v>
      </c>
      <c r="H40" s="628">
        <v>10</v>
      </c>
      <c r="I40" s="1650"/>
      <c r="J40" s="572" t="s">
        <v>285</v>
      </c>
      <c r="K40" s="513" t="s">
        <v>286</v>
      </c>
      <c r="L40" s="571" t="s">
        <v>625</v>
      </c>
      <c r="M40" s="8"/>
      <c r="N40" s="405" t="s">
        <v>307</v>
      </c>
      <c r="O40" s="434" t="s">
        <v>334</v>
      </c>
      <c r="P40" s="887">
        <v>180</v>
      </c>
      <c r="V40" s="8"/>
      <c r="W40" s="160"/>
      <c r="X40" s="150"/>
      <c r="Y40" s="135"/>
      <c r="Z40" s="1616"/>
      <c r="AA40" s="157"/>
      <c r="AB40" s="1115"/>
      <c r="AC40" s="160"/>
      <c r="AD40" s="1115"/>
      <c r="AE40" s="209"/>
      <c r="AF40" s="1115"/>
      <c r="AG40" s="150"/>
      <c r="AH40" s="1114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82"/>
      <c r="AT40" s="150"/>
      <c r="AU40" s="146"/>
      <c r="AV40" s="160"/>
      <c r="AW40" s="209"/>
      <c r="AX40" s="180"/>
      <c r="AY40" s="160"/>
      <c r="AZ40" s="160"/>
      <c r="BA40" s="160"/>
      <c r="BB40" s="160"/>
      <c r="BC40" s="160"/>
      <c r="BD40" s="160"/>
      <c r="BE40" s="160"/>
    </row>
    <row r="41" spans="2:57">
      <c r="B41" s="553" t="s">
        <v>10</v>
      </c>
      <c r="C41" s="513" t="s">
        <v>252</v>
      </c>
      <c r="D41" s="852">
        <v>37</v>
      </c>
      <c r="E41" s="150"/>
      <c r="F41" s="1658" t="s">
        <v>346</v>
      </c>
      <c r="G41" s="513" t="s">
        <v>347</v>
      </c>
      <c r="H41" s="628">
        <v>20</v>
      </c>
      <c r="I41" s="1651"/>
      <c r="J41" s="405" t="s">
        <v>15</v>
      </c>
      <c r="K41" s="577" t="s">
        <v>638</v>
      </c>
      <c r="L41" s="887">
        <v>200</v>
      </c>
      <c r="M41" s="8"/>
      <c r="N41" s="370"/>
      <c r="O41" s="551" t="s">
        <v>335</v>
      </c>
      <c r="P41" s="861"/>
      <c r="V41" s="8"/>
      <c r="W41" s="160"/>
      <c r="X41" s="150"/>
      <c r="Y41" s="327"/>
      <c r="Z41" s="614"/>
      <c r="AA41" s="157"/>
      <c r="AB41" s="1115"/>
      <c r="AC41" s="160"/>
      <c r="AD41" s="1116"/>
      <c r="AE41" s="281"/>
      <c r="AF41" s="1115"/>
      <c r="AG41" s="135"/>
      <c r="AH41" s="1115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251"/>
      <c r="AT41" s="165"/>
      <c r="AU41" s="284"/>
      <c r="AV41" s="160"/>
      <c r="AW41" s="209"/>
      <c r="AX41" s="180"/>
      <c r="AY41" s="160"/>
      <c r="AZ41" s="160"/>
      <c r="BA41" s="160"/>
      <c r="BB41" s="160"/>
      <c r="BC41" s="160"/>
      <c r="BD41" s="160"/>
      <c r="BE41" s="160"/>
    </row>
    <row r="42" spans="2:57">
      <c r="B42" s="572" t="s">
        <v>17</v>
      </c>
      <c r="C42" s="551" t="s">
        <v>107</v>
      </c>
      <c r="D42" s="752">
        <v>200</v>
      </c>
      <c r="E42" s="160"/>
      <c r="F42" s="512" t="s">
        <v>131</v>
      </c>
      <c r="G42" s="570" t="s">
        <v>675</v>
      </c>
      <c r="H42" s="628">
        <v>200</v>
      </c>
      <c r="I42" s="1649"/>
      <c r="J42" s="708"/>
      <c r="K42" s="542" t="s">
        <v>639</v>
      </c>
      <c r="L42" s="709"/>
      <c r="M42" s="8"/>
      <c r="N42" s="447" t="s">
        <v>615</v>
      </c>
      <c r="O42" s="577" t="s">
        <v>685</v>
      </c>
      <c r="P42" s="870">
        <v>200</v>
      </c>
      <c r="V42" s="8"/>
      <c r="W42" s="160"/>
      <c r="X42" s="150"/>
      <c r="Y42" s="135"/>
      <c r="Z42" s="283"/>
      <c r="AA42" s="157"/>
      <c r="AB42" s="1115"/>
      <c r="AC42" s="209"/>
      <c r="AD42" s="1115"/>
      <c r="AE42" s="209"/>
      <c r="AF42" s="1115"/>
      <c r="AG42" s="157"/>
      <c r="AH42" s="1115"/>
      <c r="AI42" s="150"/>
      <c r="AJ42" s="160"/>
      <c r="AK42" s="160"/>
      <c r="AL42" s="160"/>
      <c r="AM42" s="160"/>
      <c r="AN42" s="160"/>
      <c r="AO42" s="160"/>
      <c r="AP42" s="160"/>
      <c r="AQ42" s="160"/>
      <c r="AR42" s="256"/>
      <c r="AS42" s="614"/>
      <c r="AT42" s="287"/>
      <c r="AU42" s="283"/>
      <c r="AV42" s="160"/>
      <c r="AW42" s="209"/>
      <c r="AX42" s="180"/>
      <c r="AY42" s="160"/>
      <c r="AZ42" s="160"/>
      <c r="BA42" s="160"/>
      <c r="BB42" s="160"/>
      <c r="BC42" s="160"/>
      <c r="BD42" s="160"/>
      <c r="BE42" s="160"/>
    </row>
    <row r="43" spans="2:57">
      <c r="B43" s="512" t="s">
        <v>10</v>
      </c>
      <c r="C43" s="513" t="s">
        <v>11</v>
      </c>
      <c r="D43" s="852">
        <v>40</v>
      </c>
      <c r="E43" s="254"/>
      <c r="F43" s="512" t="s">
        <v>10</v>
      </c>
      <c r="G43" s="513" t="s">
        <v>11</v>
      </c>
      <c r="H43" s="514">
        <v>50</v>
      </c>
      <c r="I43" s="1649"/>
      <c r="J43" s="552" t="s">
        <v>10</v>
      </c>
      <c r="K43" s="513" t="s">
        <v>11</v>
      </c>
      <c r="L43" s="712">
        <v>70</v>
      </c>
      <c r="M43" s="8"/>
      <c r="N43" s="553" t="s">
        <v>10</v>
      </c>
      <c r="O43" s="513" t="s">
        <v>11</v>
      </c>
      <c r="P43" s="852">
        <v>70</v>
      </c>
      <c r="V43" s="8"/>
      <c r="W43" s="160"/>
      <c r="X43" s="150"/>
      <c r="Y43" s="135"/>
      <c r="Z43" s="160"/>
      <c r="AA43" s="157"/>
      <c r="AB43" s="1115"/>
      <c r="AC43" s="209"/>
      <c r="AD43" s="160"/>
      <c r="AE43" s="209"/>
      <c r="AF43" s="160"/>
      <c r="AG43" s="157"/>
      <c r="AH43" s="1115"/>
      <c r="AI43" s="157"/>
      <c r="AJ43" s="160"/>
      <c r="AK43" s="160"/>
      <c r="AL43" s="160"/>
      <c r="AM43" s="160"/>
      <c r="AN43" s="160"/>
      <c r="AO43" s="160"/>
      <c r="AP43" s="160"/>
      <c r="AQ43" s="160"/>
      <c r="AR43" s="286"/>
      <c r="AS43" s="150"/>
      <c r="AT43" s="193"/>
      <c r="AU43" s="253"/>
      <c r="AV43" s="160"/>
      <c r="AW43" s="209"/>
      <c r="AX43" s="182"/>
      <c r="AY43" s="160"/>
      <c r="AZ43" s="160"/>
      <c r="BA43" s="160"/>
      <c r="BB43" s="160"/>
      <c r="BC43" s="160"/>
      <c r="BD43" s="160"/>
      <c r="BE43" s="160"/>
    </row>
    <row r="44" spans="2:57" ht="16.2" thickBot="1">
      <c r="B44" s="512" t="s">
        <v>10</v>
      </c>
      <c r="C44" s="513" t="s">
        <v>412</v>
      </c>
      <c r="D44" s="852">
        <v>40</v>
      </c>
      <c r="E44" s="614"/>
      <c r="F44" s="512" t="s">
        <v>10</v>
      </c>
      <c r="G44" s="513" t="s">
        <v>412</v>
      </c>
      <c r="H44" s="514">
        <v>30</v>
      </c>
      <c r="I44" s="1650"/>
      <c r="J44" s="552" t="s">
        <v>10</v>
      </c>
      <c r="K44" s="513" t="s">
        <v>412</v>
      </c>
      <c r="L44" s="712">
        <v>50</v>
      </c>
      <c r="M44" s="8"/>
      <c r="N44" s="553" t="s">
        <v>10</v>
      </c>
      <c r="O44" s="513" t="s">
        <v>412</v>
      </c>
      <c r="P44" s="852">
        <v>40</v>
      </c>
      <c r="V44" s="8"/>
      <c r="W44" s="160"/>
      <c r="X44" s="160"/>
      <c r="Y44" s="178"/>
      <c r="Z44" s="222"/>
      <c r="AA44" s="157"/>
      <c r="AB44" s="1172"/>
      <c r="AC44" s="209"/>
      <c r="AD44" s="160"/>
      <c r="AE44" s="209"/>
      <c r="AF44" s="1115"/>
      <c r="AG44" s="157"/>
      <c r="AH44" s="1115"/>
      <c r="AI44" s="157"/>
      <c r="AJ44" s="160"/>
      <c r="AK44" s="160"/>
      <c r="AL44" s="160"/>
      <c r="AM44" s="160"/>
      <c r="AN44" s="160"/>
      <c r="AO44" s="160"/>
      <c r="AP44" s="160"/>
      <c r="AQ44" s="160"/>
      <c r="AR44" s="157"/>
      <c r="AS44" s="212"/>
      <c r="AT44" s="159"/>
      <c r="AU44" s="222"/>
      <c r="AV44" s="160"/>
      <c r="AW44" s="209"/>
      <c r="AX44" s="188"/>
      <c r="AY44" s="160"/>
      <c r="AZ44" s="160"/>
      <c r="BA44" s="160"/>
      <c r="BB44" s="160"/>
      <c r="BC44" s="160"/>
      <c r="BD44" s="160"/>
      <c r="BE44" s="160"/>
    </row>
    <row r="45" spans="2:57" ht="16.2" thickBot="1">
      <c r="B45" s="1848" t="s">
        <v>12</v>
      </c>
      <c r="C45" s="1644" t="s">
        <v>661</v>
      </c>
      <c r="D45" s="1317">
        <v>105</v>
      </c>
      <c r="E45" s="150"/>
      <c r="F45" s="783" t="s">
        <v>12</v>
      </c>
      <c r="G45" s="513" t="s">
        <v>369</v>
      </c>
      <c r="H45" s="550">
        <v>110</v>
      </c>
      <c r="I45" s="1651"/>
      <c r="J45" s="826" t="s">
        <v>399</v>
      </c>
      <c r="K45" s="173"/>
      <c r="L45" s="199"/>
      <c r="M45" s="8"/>
      <c r="N45" s="894" t="s">
        <v>411</v>
      </c>
      <c r="O45" s="173"/>
      <c r="P45" s="199"/>
      <c r="V45" s="8"/>
      <c r="W45" s="185"/>
      <c r="X45" s="150"/>
      <c r="Y45" s="135"/>
      <c r="Z45" s="293"/>
      <c r="AA45" s="157"/>
      <c r="AB45" s="1612"/>
      <c r="AC45" s="209"/>
      <c r="AD45" s="1115"/>
      <c r="AE45" s="209"/>
      <c r="AF45" s="160"/>
      <c r="AG45" s="150"/>
      <c r="AH45" s="1115"/>
      <c r="AI45" s="157"/>
      <c r="AJ45" s="160"/>
      <c r="AK45" s="160"/>
      <c r="AL45" s="160"/>
      <c r="AM45" s="160"/>
      <c r="AN45" s="160"/>
      <c r="AO45" s="160"/>
      <c r="AP45" s="160"/>
      <c r="AQ45" s="160"/>
      <c r="AR45" s="150"/>
      <c r="AS45" s="157"/>
      <c r="AT45" s="159"/>
      <c r="AU45" s="222"/>
      <c r="AV45" s="160"/>
      <c r="AW45" s="209"/>
      <c r="AX45" s="184"/>
      <c r="AY45" s="160"/>
      <c r="AZ45" s="160"/>
      <c r="BA45" s="160"/>
      <c r="BB45" s="160"/>
      <c r="BC45" s="160"/>
      <c r="BD45" s="160"/>
      <c r="BE45" s="160"/>
    </row>
    <row r="46" spans="2:57">
      <c r="E46" s="150"/>
      <c r="F46" s="416"/>
      <c r="G46" s="1842"/>
      <c r="H46" s="1843"/>
      <c r="I46" s="1655"/>
      <c r="J46" s="575" t="s">
        <v>183</v>
      </c>
      <c r="K46" s="1637" t="s">
        <v>266</v>
      </c>
      <c r="L46" s="910">
        <v>250</v>
      </c>
      <c r="M46" s="8"/>
      <c r="N46" s="90" t="s">
        <v>180</v>
      </c>
      <c r="O46" s="386" t="s">
        <v>386</v>
      </c>
      <c r="P46" s="43">
        <v>250</v>
      </c>
      <c r="V46" s="8"/>
      <c r="W46" s="196"/>
      <c r="X46" s="150"/>
      <c r="Y46" s="134"/>
      <c r="Z46" s="222"/>
      <c r="AA46" s="157"/>
      <c r="AB46" s="1172"/>
      <c r="AC46" s="209"/>
      <c r="AD46" s="1115"/>
      <c r="AE46" s="209"/>
      <c r="AF46" s="160"/>
      <c r="AG46" s="150"/>
      <c r="AH46" s="1115"/>
      <c r="AI46" s="160"/>
      <c r="AJ46" s="160"/>
      <c r="AK46" s="160"/>
      <c r="AL46" s="160"/>
      <c r="AM46" s="160"/>
      <c r="AN46" s="160"/>
      <c r="AO46" s="160"/>
      <c r="AP46" s="160"/>
      <c r="AQ46" s="160"/>
      <c r="AR46" s="150"/>
      <c r="AS46" s="157"/>
      <c r="AT46" s="159"/>
      <c r="AU46" s="222"/>
      <c r="AV46" s="160"/>
      <c r="AW46" s="209"/>
      <c r="AX46" s="180"/>
      <c r="AY46" s="160"/>
      <c r="AZ46" s="160"/>
      <c r="BA46" s="160"/>
      <c r="BB46" s="160"/>
      <c r="BC46" s="160"/>
      <c r="BD46" s="160"/>
      <c r="BE46" s="160"/>
    </row>
    <row r="47" spans="2:57">
      <c r="E47" s="150"/>
      <c r="I47" s="1655"/>
      <c r="J47" s="405" t="s">
        <v>25</v>
      </c>
      <c r="K47" s="434" t="s">
        <v>125</v>
      </c>
      <c r="L47" s="887" t="s">
        <v>220</v>
      </c>
      <c r="M47" s="8"/>
      <c r="N47" s="60"/>
      <c r="O47" s="551" t="s">
        <v>385</v>
      </c>
      <c r="P47" s="1850"/>
      <c r="V47" s="8"/>
      <c r="W47" s="184"/>
      <c r="X47" s="150"/>
      <c r="Y47" s="135"/>
      <c r="Z47" s="249"/>
      <c r="AA47" s="157"/>
      <c r="AB47" s="1172"/>
      <c r="AC47" s="150"/>
      <c r="AD47" s="1126"/>
      <c r="AE47" s="209"/>
      <c r="AF47" s="1115"/>
      <c r="AG47" s="150"/>
      <c r="AH47" s="1115"/>
      <c r="AI47" s="150"/>
      <c r="AJ47" s="160"/>
      <c r="AK47" s="160"/>
      <c r="AL47" s="160"/>
      <c r="AM47" s="160"/>
      <c r="AN47" s="160"/>
      <c r="AO47" s="160"/>
      <c r="AP47" s="160"/>
      <c r="AQ47" s="160"/>
      <c r="AR47" s="157"/>
      <c r="AS47" s="159"/>
      <c r="AT47" s="159"/>
      <c r="AU47" s="160"/>
      <c r="AV47" s="160"/>
      <c r="AW47" s="209"/>
      <c r="AX47" s="150"/>
      <c r="AY47" s="160"/>
      <c r="AZ47" s="160"/>
      <c r="BA47" s="160"/>
      <c r="BB47" s="160"/>
      <c r="BC47" s="160"/>
      <c r="BD47" s="160"/>
      <c r="BE47" s="160"/>
    </row>
    <row r="48" spans="2:57">
      <c r="E48" s="150"/>
      <c r="I48" s="1655"/>
      <c r="J48" s="60"/>
      <c r="K48" s="147" t="s">
        <v>174</v>
      </c>
      <c r="L48" s="1845"/>
      <c r="M48" s="8"/>
      <c r="N48" s="447" t="s">
        <v>187</v>
      </c>
      <c r="O48" s="434" t="s">
        <v>380</v>
      </c>
      <c r="P48" s="870" t="s">
        <v>383</v>
      </c>
      <c r="T48" s="76"/>
      <c r="V48" s="8"/>
      <c r="W48" s="180"/>
      <c r="X48" s="150"/>
      <c r="Y48" s="327"/>
      <c r="Z48" s="293"/>
      <c r="AA48" s="157"/>
      <c r="AB48" s="1173"/>
      <c r="AC48" s="209"/>
      <c r="AD48" s="1115"/>
      <c r="AE48" s="209"/>
      <c r="AF48" s="160"/>
      <c r="AG48" s="150"/>
      <c r="AH48" s="1115"/>
      <c r="AI48" s="157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209"/>
      <c r="AX48" s="150"/>
      <c r="AY48" s="160"/>
      <c r="AZ48" s="160"/>
      <c r="BA48" s="160"/>
      <c r="BB48" s="160"/>
      <c r="BC48" s="160"/>
      <c r="BD48" s="160"/>
      <c r="BE48" s="160"/>
    </row>
    <row r="49" spans="2:57">
      <c r="E49" s="157"/>
      <c r="I49" s="1655"/>
      <c r="J49" s="405" t="s">
        <v>236</v>
      </c>
      <c r="K49" s="1638" t="s">
        <v>289</v>
      </c>
      <c r="L49" s="1847" t="s">
        <v>388</v>
      </c>
      <c r="M49" s="8"/>
      <c r="N49" s="325"/>
      <c r="O49" s="551" t="s">
        <v>192</v>
      </c>
      <c r="P49" s="871"/>
      <c r="T49" s="76"/>
      <c r="V49" s="8"/>
      <c r="W49" s="180"/>
      <c r="X49" s="150"/>
      <c r="Y49" s="135"/>
      <c r="Z49" s="249"/>
      <c r="AA49" s="157"/>
      <c r="AB49" s="1173"/>
      <c r="AC49" s="209"/>
      <c r="AD49" s="160"/>
      <c r="AE49" s="209"/>
      <c r="AF49" s="160"/>
      <c r="AG49" s="150"/>
      <c r="AH49" s="1115"/>
      <c r="AI49" s="157"/>
      <c r="AJ49" s="160"/>
      <c r="AK49" s="160"/>
      <c r="AL49" s="160"/>
      <c r="AM49" s="160"/>
      <c r="AN49" s="160"/>
      <c r="AO49" s="160"/>
      <c r="AP49" s="160"/>
      <c r="AQ49" s="160"/>
      <c r="AR49" s="160"/>
      <c r="AS49" s="213"/>
      <c r="AT49" s="160"/>
      <c r="AU49" s="160"/>
      <c r="AV49" s="160"/>
      <c r="AW49" s="209"/>
      <c r="AX49" s="160"/>
      <c r="AY49" s="160"/>
      <c r="AZ49" s="160"/>
      <c r="BA49" s="160"/>
      <c r="BB49" s="160"/>
      <c r="BC49" s="160"/>
      <c r="BD49" s="160"/>
      <c r="BE49" s="160"/>
    </row>
    <row r="50" spans="2:57">
      <c r="B50" s="8"/>
      <c r="C50" s="178"/>
      <c r="D50" s="160"/>
      <c r="E50" s="160"/>
      <c r="I50" s="1656"/>
      <c r="J50" s="370" t="s">
        <v>133</v>
      </c>
      <c r="K50" s="551" t="s">
        <v>290</v>
      </c>
      <c r="L50" s="861"/>
      <c r="M50" s="8"/>
      <c r="N50" s="710" t="s">
        <v>345</v>
      </c>
      <c r="O50" s="513" t="s">
        <v>313</v>
      </c>
      <c r="P50" s="628">
        <v>15</v>
      </c>
      <c r="S50" s="307"/>
      <c r="T50" s="307"/>
      <c r="U50" s="202"/>
      <c r="V50" s="8"/>
      <c r="W50" s="180"/>
      <c r="X50" s="150"/>
      <c r="Y50" s="135"/>
      <c r="Z50" s="160"/>
      <c r="AA50" s="157"/>
      <c r="AB50" s="1173"/>
      <c r="AC50" s="171"/>
      <c r="AD50" s="1115"/>
      <c r="AE50" s="209"/>
      <c r="AF50" s="1115"/>
      <c r="AG50" s="150"/>
      <c r="AH50" s="1115"/>
      <c r="AI50" s="157"/>
      <c r="AJ50" s="160"/>
      <c r="AK50" s="160"/>
      <c r="AL50" s="160"/>
      <c r="AM50" s="160"/>
      <c r="AN50" s="160"/>
      <c r="AO50" s="160"/>
      <c r="AP50" s="160"/>
      <c r="AQ50" s="160"/>
      <c r="AR50" s="159"/>
      <c r="AS50" s="150"/>
      <c r="AT50" s="146"/>
      <c r="AU50" s="160"/>
      <c r="AV50" s="160"/>
      <c r="AW50" s="209"/>
      <c r="AX50" s="160"/>
      <c r="AY50" s="160"/>
      <c r="AZ50" s="160"/>
      <c r="BA50" s="160"/>
      <c r="BB50" s="160"/>
      <c r="BC50" s="160"/>
      <c r="BD50" s="160"/>
      <c r="BE50" s="160"/>
    </row>
    <row r="51" spans="2:57">
      <c r="B51" s="8"/>
      <c r="C51" s="178"/>
      <c r="D51" s="160"/>
      <c r="E51" s="160"/>
      <c r="I51" s="1650"/>
      <c r="J51" s="572" t="s">
        <v>9</v>
      </c>
      <c r="K51" s="513" t="s">
        <v>213</v>
      </c>
      <c r="L51" s="571">
        <v>200</v>
      </c>
      <c r="M51" s="8"/>
      <c r="N51" s="710" t="s">
        <v>346</v>
      </c>
      <c r="O51" s="513" t="s">
        <v>347</v>
      </c>
      <c r="P51" s="628">
        <v>30</v>
      </c>
      <c r="S51" s="128"/>
      <c r="T51" s="1660"/>
      <c r="U51" s="11"/>
      <c r="V51" s="8"/>
      <c r="W51" s="180"/>
      <c r="X51" s="150"/>
      <c r="Y51" s="135"/>
      <c r="Z51" s="160"/>
      <c r="AA51" s="157"/>
      <c r="AB51" s="1172"/>
      <c r="AC51" s="209"/>
      <c r="AD51" s="1115"/>
      <c r="AE51" s="209"/>
      <c r="AF51" s="160"/>
      <c r="AG51" s="150"/>
      <c r="AH51" s="1115"/>
      <c r="AI51" s="157"/>
      <c r="AJ51" s="160"/>
      <c r="AK51" s="160"/>
      <c r="AL51" s="160"/>
      <c r="AM51" s="160"/>
      <c r="AN51" s="160"/>
      <c r="AO51" s="160"/>
      <c r="AP51" s="160"/>
      <c r="AQ51" s="160"/>
      <c r="AR51" s="159"/>
      <c r="AS51" s="150"/>
      <c r="AT51" s="146"/>
      <c r="AU51" s="160"/>
      <c r="AV51" s="160"/>
      <c r="AW51" s="209"/>
      <c r="AX51" s="160"/>
      <c r="AY51" s="160"/>
      <c r="AZ51" s="160"/>
      <c r="BA51" s="160"/>
      <c r="BB51" s="160"/>
      <c r="BC51" s="160"/>
      <c r="BD51" s="160"/>
      <c r="BE51" s="160"/>
    </row>
    <row r="52" spans="2:57">
      <c r="B52" s="160"/>
      <c r="C52" s="178"/>
      <c r="D52" s="160"/>
      <c r="E52" s="160"/>
      <c r="I52" s="1655"/>
      <c r="J52" s="512" t="s">
        <v>10</v>
      </c>
      <c r="K52" s="513" t="s">
        <v>11</v>
      </c>
      <c r="L52" s="712">
        <v>70</v>
      </c>
      <c r="M52" s="8"/>
      <c r="N52" s="572" t="s">
        <v>131</v>
      </c>
      <c r="O52" s="570" t="s">
        <v>675</v>
      </c>
      <c r="P52" s="628">
        <v>200</v>
      </c>
      <c r="S52" s="900"/>
      <c r="T52" s="128"/>
      <c r="U52" s="128"/>
      <c r="V52" s="8"/>
      <c r="W52" s="184"/>
      <c r="X52" s="150"/>
      <c r="Y52" s="135"/>
      <c r="Z52" s="160"/>
      <c r="AA52" s="157"/>
      <c r="AB52" s="1114"/>
      <c r="AC52" s="186"/>
      <c r="AD52" s="1176"/>
      <c r="AE52" s="209"/>
      <c r="AF52" s="1115"/>
      <c r="AG52" s="150"/>
      <c r="AH52" s="1115"/>
      <c r="AI52" s="160"/>
      <c r="AJ52" s="160"/>
      <c r="AK52" s="160"/>
      <c r="AL52" s="160"/>
      <c r="AM52" s="160"/>
      <c r="AN52" s="160"/>
      <c r="AO52" s="160"/>
      <c r="AP52" s="160"/>
      <c r="AQ52" s="160"/>
      <c r="AR52" s="159"/>
      <c r="AS52" s="150"/>
      <c r="AT52" s="146"/>
      <c r="AU52" s="160"/>
      <c r="AV52" s="160"/>
      <c r="AW52" s="209"/>
      <c r="AX52" s="150"/>
      <c r="AY52" s="160"/>
      <c r="AZ52" s="160"/>
      <c r="BA52" s="160"/>
      <c r="BB52" s="160"/>
      <c r="BC52" s="160"/>
      <c r="BD52" s="160"/>
      <c r="BE52" s="160"/>
    </row>
    <row r="53" spans="2:57">
      <c r="B53" s="8"/>
      <c r="C53" s="178"/>
      <c r="D53" s="8"/>
      <c r="E53" s="160"/>
      <c r="I53" s="1649"/>
      <c r="J53" s="512" t="s">
        <v>10</v>
      </c>
      <c r="K53" s="513" t="s">
        <v>412</v>
      </c>
      <c r="L53" s="712">
        <v>40</v>
      </c>
      <c r="M53" s="8"/>
      <c r="N53" s="572" t="s">
        <v>10</v>
      </c>
      <c r="O53" s="513" t="s">
        <v>11</v>
      </c>
      <c r="P53" s="628">
        <v>43</v>
      </c>
      <c r="S53" s="203"/>
      <c r="T53" s="205"/>
      <c r="U53" s="128"/>
      <c r="V53" s="8"/>
      <c r="W53" s="160"/>
      <c r="X53" s="150"/>
      <c r="Y53" s="135"/>
      <c r="Z53" s="614"/>
      <c r="AA53" s="157"/>
      <c r="AB53" s="1617"/>
      <c r="AC53" s="209"/>
      <c r="AD53" s="1115"/>
      <c r="AE53" s="209"/>
      <c r="AF53" s="1115"/>
      <c r="AG53" s="213"/>
      <c r="AH53" s="1115"/>
      <c r="AI53" s="160"/>
      <c r="AJ53" s="160"/>
      <c r="AK53" s="160"/>
      <c r="AL53" s="160"/>
      <c r="AM53" s="160"/>
      <c r="AN53" s="160"/>
      <c r="AO53" s="160"/>
      <c r="AP53" s="160"/>
      <c r="AQ53" s="160"/>
      <c r="AR53" s="159"/>
      <c r="AS53" s="160"/>
      <c r="AT53" s="160"/>
      <c r="AU53" s="160"/>
      <c r="AV53" s="160"/>
      <c r="AW53" s="209"/>
      <c r="AX53" s="150"/>
      <c r="AY53" s="160"/>
      <c r="AZ53" s="160"/>
      <c r="BA53" s="160"/>
      <c r="BB53" s="160"/>
      <c r="BC53" s="160"/>
      <c r="BD53" s="160"/>
      <c r="BE53" s="160"/>
    </row>
    <row r="54" spans="2:57" ht="15" thickBot="1">
      <c r="C54" s="205"/>
      <c r="E54" s="160"/>
      <c r="I54" s="1649"/>
      <c r="J54" s="1848" t="s">
        <v>12</v>
      </c>
      <c r="K54" s="1327" t="s">
        <v>680</v>
      </c>
      <c r="L54" s="1645">
        <v>105</v>
      </c>
      <c r="M54" s="8"/>
      <c r="N54" s="572" t="s">
        <v>10</v>
      </c>
      <c r="O54" s="513" t="s">
        <v>412</v>
      </c>
      <c r="P54" s="628">
        <v>40</v>
      </c>
      <c r="S54" s="128"/>
      <c r="T54" s="203"/>
      <c r="U54" s="204"/>
      <c r="V54" s="8"/>
      <c r="W54" s="160"/>
      <c r="X54" s="150"/>
      <c r="Y54" s="135"/>
      <c r="Z54" s="222"/>
      <c r="AA54" s="157"/>
      <c r="AB54" s="1617"/>
      <c r="AC54" s="182"/>
      <c r="AD54" s="1115"/>
      <c r="AE54" s="209"/>
      <c r="AF54" s="1115"/>
      <c r="AG54" s="160"/>
      <c r="AH54" s="1115"/>
      <c r="AI54" s="180"/>
      <c r="AJ54" s="160"/>
      <c r="AK54" s="160"/>
      <c r="AL54" s="160"/>
      <c r="AM54" s="160"/>
      <c r="AN54" s="160"/>
      <c r="AO54" s="160"/>
      <c r="AP54" s="160"/>
      <c r="AQ54" s="160"/>
      <c r="AR54" s="159"/>
      <c r="AS54" s="213"/>
      <c r="AT54" s="160"/>
      <c r="AU54" s="160"/>
      <c r="AV54" s="160"/>
      <c r="AW54" s="209"/>
      <c r="AX54" s="150"/>
      <c r="AY54" s="160"/>
      <c r="AZ54" s="160"/>
      <c r="BA54" s="160"/>
      <c r="BB54" s="160"/>
      <c r="BC54" s="160"/>
      <c r="BD54" s="160"/>
      <c r="BE54" s="160"/>
    </row>
    <row r="55" spans="2:57" ht="15" thickBot="1">
      <c r="C55" s="205"/>
      <c r="E55" s="160"/>
      <c r="F55" s="8"/>
      <c r="G55" s="178"/>
      <c r="H55" s="8"/>
      <c r="I55" s="160"/>
      <c r="J55" s="8"/>
      <c r="K55" s="8"/>
      <c r="L55" s="8"/>
      <c r="M55" s="8"/>
      <c r="N55" s="1846" t="s">
        <v>12</v>
      </c>
      <c r="O55" s="1644" t="s">
        <v>329</v>
      </c>
      <c r="P55" s="1851">
        <v>110</v>
      </c>
      <c r="T55" s="205"/>
      <c r="V55" s="8"/>
      <c r="W55" s="160"/>
      <c r="X55" s="8"/>
      <c r="Y55" s="4"/>
      <c r="Z55" s="160"/>
      <c r="AA55" s="157"/>
      <c r="AB55" s="1114"/>
      <c r="AC55" s="209"/>
      <c r="AD55" s="1115"/>
      <c r="AE55" s="209"/>
      <c r="AF55" s="1115"/>
      <c r="AG55" s="160"/>
      <c r="AH55" s="1115"/>
      <c r="AI55" s="160"/>
      <c r="AJ55" s="160"/>
      <c r="AK55" s="160"/>
      <c r="AL55" s="160"/>
      <c r="AM55" s="160"/>
      <c r="AN55" s="160"/>
      <c r="AO55" s="160"/>
      <c r="AP55" s="160"/>
      <c r="AQ55" s="160"/>
      <c r="AR55" s="159"/>
      <c r="AS55" s="150"/>
      <c r="AT55" s="146"/>
      <c r="AU55" s="160"/>
      <c r="AV55" s="160"/>
      <c r="AW55" s="150"/>
      <c r="AX55" s="150"/>
      <c r="AY55" s="160"/>
      <c r="AZ55" s="160"/>
      <c r="BA55" s="160"/>
      <c r="BB55" s="160"/>
      <c r="BC55" s="160"/>
      <c r="BD55" s="160"/>
      <c r="BE55" s="160"/>
    </row>
    <row r="56" spans="2:57" ht="14.25" customHeight="1">
      <c r="B56" s="86"/>
      <c r="C56" s="178"/>
      <c r="D56" s="8"/>
      <c r="E56" s="160"/>
      <c r="I56" s="160"/>
      <c r="J56" s="8"/>
      <c r="K56" s="8"/>
      <c r="L56" s="8"/>
      <c r="M56" s="8"/>
      <c r="T56" s="205"/>
      <c r="V56" s="8"/>
      <c r="W56" s="160"/>
      <c r="X56" s="8"/>
      <c r="Y56" s="8"/>
      <c r="Z56" s="160"/>
      <c r="AA56" s="157"/>
      <c r="AB56" s="1115"/>
      <c r="AC56" s="209"/>
      <c r="AD56" s="160"/>
      <c r="AE56" s="209"/>
      <c r="AF56" s="1115"/>
      <c r="AG56" s="160"/>
      <c r="AH56" s="1115"/>
      <c r="AI56" s="18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50"/>
      <c r="AX56" s="160"/>
      <c r="AY56" s="160"/>
      <c r="AZ56" s="160"/>
      <c r="BA56" s="160"/>
      <c r="BB56" s="160"/>
      <c r="BC56" s="160"/>
      <c r="BD56" s="160"/>
      <c r="BE56" s="160"/>
    </row>
    <row r="57" spans="2:57" ht="13.5" customHeight="1">
      <c r="B57" s="8"/>
      <c r="C57" s="638"/>
      <c r="D57" s="8"/>
      <c r="E57" s="160"/>
      <c r="I57" s="307"/>
      <c r="J57" s="160"/>
      <c r="K57" s="178"/>
      <c r="L57" s="8"/>
      <c r="M57" s="8"/>
      <c r="T57" s="205"/>
      <c r="V57" s="8"/>
      <c r="W57" s="160"/>
      <c r="X57" s="8"/>
      <c r="Y57" s="8"/>
      <c r="Z57" s="160"/>
      <c r="AA57" s="157"/>
      <c r="AB57" s="1114"/>
      <c r="AC57" s="160"/>
      <c r="AD57" s="1115"/>
      <c r="AE57" s="209"/>
      <c r="AF57" s="1115"/>
      <c r="AG57" s="160"/>
      <c r="AH57" s="1115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50"/>
      <c r="AX57" s="160"/>
      <c r="AY57" s="160"/>
      <c r="AZ57" s="160"/>
      <c r="BA57" s="160"/>
      <c r="BB57" s="160"/>
      <c r="BC57" s="160"/>
      <c r="BD57" s="160"/>
      <c r="BE57" s="160"/>
    </row>
    <row r="58" spans="2:57" ht="13.5" customHeight="1">
      <c r="B58" s="3"/>
      <c r="C58" s="307"/>
      <c r="D58" s="1632"/>
      <c r="E58" s="160"/>
      <c r="I58" s="642"/>
      <c r="J58" s="160"/>
      <c r="K58" s="178"/>
      <c r="L58" s="8"/>
      <c r="M58" s="8"/>
      <c r="S58" s="128"/>
      <c r="T58" s="178"/>
      <c r="U58" s="160"/>
      <c r="V58" s="8"/>
      <c r="W58" s="160"/>
      <c r="X58" s="8"/>
      <c r="Y58" s="8"/>
      <c r="Z58" s="160"/>
      <c r="AA58" s="157"/>
      <c r="AB58" s="1176"/>
      <c r="AC58" s="209"/>
      <c r="AD58" s="160"/>
      <c r="AE58" s="150"/>
      <c r="AF58" s="1114"/>
      <c r="AG58" s="160"/>
      <c r="AH58" s="1115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50"/>
      <c r="AV58" s="150"/>
      <c r="AW58" s="150"/>
      <c r="AX58" s="160"/>
      <c r="AY58" s="160"/>
      <c r="AZ58" s="160"/>
      <c r="BA58" s="160"/>
      <c r="BB58" s="160"/>
      <c r="BC58" s="160"/>
      <c r="BD58" s="160"/>
      <c r="BE58" s="160"/>
    </row>
    <row r="59" spans="2:57" ht="13.5" customHeight="1">
      <c r="B59" s="8"/>
      <c r="C59" s="178"/>
      <c r="D59" s="8"/>
      <c r="E59" s="160"/>
      <c r="I59" s="160"/>
      <c r="J59" s="160"/>
      <c r="K59" s="178"/>
      <c r="L59" s="160"/>
      <c r="M59" s="8"/>
      <c r="V59" s="8"/>
      <c r="W59" s="160"/>
      <c r="X59" s="8"/>
      <c r="Y59" s="8"/>
      <c r="Z59" s="160"/>
      <c r="AA59" s="157"/>
      <c r="AB59" s="1115"/>
      <c r="AC59" s="160"/>
      <c r="AD59" s="1115"/>
      <c r="AE59" s="160"/>
      <c r="AF59" s="1115"/>
      <c r="AG59" s="160"/>
      <c r="AH59" s="1115"/>
      <c r="AI59" s="160"/>
      <c r="AJ59" s="160"/>
      <c r="AK59" s="160"/>
      <c r="AL59" s="160"/>
      <c r="AM59" s="160"/>
      <c r="AN59" s="209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</row>
    <row r="60" spans="2:57" ht="18.75" customHeight="1">
      <c r="B60" s="30"/>
      <c r="C60" s="150"/>
      <c r="D60" s="146"/>
      <c r="E60" s="643"/>
      <c r="I60" s="273"/>
      <c r="J60" s="282"/>
      <c r="K60" s="178"/>
      <c r="L60" s="160"/>
      <c r="M60" s="8"/>
      <c r="N60" s="8"/>
      <c r="O60" s="8"/>
      <c r="P60" s="8"/>
      <c r="Q60" s="8"/>
      <c r="R60" s="8"/>
      <c r="S60" s="8"/>
      <c r="T60" s="8"/>
      <c r="U60" s="8"/>
      <c r="V60" s="8"/>
      <c r="W60" s="160"/>
      <c r="X60" s="178"/>
      <c r="Y60" s="160"/>
      <c r="Z60" s="160"/>
      <c r="AA60" s="157"/>
      <c r="AB60" s="1115"/>
      <c r="AC60" s="160"/>
      <c r="AD60" s="1116"/>
      <c r="AE60" s="281"/>
      <c r="AF60" s="1115"/>
      <c r="AG60" s="135"/>
      <c r="AH60" s="1115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</row>
    <row r="61" spans="2:57" ht="17.25" customHeight="1">
      <c r="B61" s="30"/>
      <c r="C61" s="209"/>
      <c r="D61" s="146"/>
      <c r="E61" s="273"/>
      <c r="I61" s="273"/>
      <c r="J61" s="180"/>
      <c r="K61" s="150"/>
      <c r="L61" s="146"/>
      <c r="M61" s="8"/>
      <c r="N61" s="8"/>
      <c r="O61" s="8"/>
      <c r="P61" s="8"/>
      <c r="Q61" s="8"/>
      <c r="R61" s="8"/>
      <c r="S61" s="8"/>
      <c r="T61" s="8"/>
      <c r="U61" s="8"/>
      <c r="V61" s="8"/>
      <c r="W61" s="160"/>
      <c r="X61" s="178"/>
      <c r="Y61" s="160"/>
      <c r="Z61" s="160"/>
      <c r="AA61" s="157"/>
      <c r="AB61" s="160"/>
      <c r="AC61" s="209"/>
      <c r="AD61" s="160"/>
      <c r="AE61" s="209"/>
      <c r="AF61" s="1115"/>
      <c r="AG61" s="157"/>
      <c r="AH61" s="1115"/>
      <c r="AI61" s="160"/>
      <c r="AJ61" s="182"/>
      <c r="AK61" s="146"/>
      <c r="AL61" s="262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</row>
    <row r="62" spans="2:57" ht="12.75" customHeight="1">
      <c r="B62" s="8"/>
      <c r="C62" s="38"/>
      <c r="D62" s="8"/>
      <c r="E62" s="268"/>
      <c r="I62" s="160"/>
      <c r="J62" s="180"/>
      <c r="K62" s="178"/>
      <c r="L62" s="146"/>
      <c r="M62" s="8"/>
      <c r="N62" s="8"/>
      <c r="O62" s="178"/>
      <c r="P62" s="8"/>
      <c r="Q62" s="8"/>
      <c r="R62" s="8"/>
      <c r="S62" s="8"/>
      <c r="T62" s="8"/>
      <c r="U62" s="8"/>
      <c r="V62" s="8"/>
      <c r="W62" s="307"/>
      <c r="X62" s="178"/>
      <c r="Y62" s="160"/>
      <c r="Z62" s="283"/>
      <c r="AA62" s="157"/>
      <c r="AB62" s="1115"/>
      <c r="AC62" s="209"/>
      <c r="AD62" s="160"/>
      <c r="AE62" s="209"/>
      <c r="AF62" s="1115"/>
      <c r="AG62" s="157"/>
      <c r="AH62" s="1115"/>
      <c r="AI62" s="160"/>
      <c r="AJ62" s="160"/>
      <c r="AK62" s="286"/>
      <c r="AL62" s="287"/>
      <c r="AM62" s="283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</row>
    <row r="63" spans="2:57">
      <c r="E63" s="286"/>
      <c r="I63" s="287"/>
      <c r="J63" s="8"/>
      <c r="K63" s="8"/>
      <c r="L63" s="8"/>
      <c r="M63" s="8"/>
      <c r="N63" s="8"/>
      <c r="O63" s="178"/>
      <c r="P63" s="8"/>
      <c r="Q63" s="8"/>
      <c r="R63" s="8"/>
      <c r="S63" s="8"/>
      <c r="T63" s="8"/>
      <c r="U63" s="8"/>
      <c r="V63" s="8"/>
      <c r="W63" s="160"/>
      <c r="X63" s="178"/>
      <c r="Y63" s="160"/>
      <c r="Z63" s="262"/>
      <c r="AA63" s="157"/>
      <c r="AB63" s="1172"/>
      <c r="AC63" s="209"/>
      <c r="AD63" s="1115"/>
      <c r="AE63" s="209"/>
      <c r="AF63" s="1115"/>
      <c r="AG63" s="157"/>
      <c r="AH63" s="1115"/>
      <c r="AI63" s="160"/>
      <c r="AJ63" s="150"/>
      <c r="AK63" s="146"/>
      <c r="AL63" s="249"/>
      <c r="AM63" s="160"/>
      <c r="AN63" s="160"/>
      <c r="AO63" s="180"/>
      <c r="AP63" s="150"/>
      <c r="AQ63" s="146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</row>
    <row r="64" spans="2:57" ht="15.6">
      <c r="E64" s="157"/>
      <c r="I64" s="146"/>
      <c r="J64" s="8"/>
      <c r="K64" s="8"/>
      <c r="L64" s="8"/>
      <c r="M64" s="8"/>
      <c r="N64" s="8"/>
      <c r="O64" s="178"/>
      <c r="P64" s="8"/>
      <c r="Q64" s="8"/>
      <c r="R64" s="8"/>
      <c r="S64" s="8"/>
      <c r="T64" s="8"/>
      <c r="U64" s="8"/>
      <c r="V64" s="8"/>
      <c r="W64" s="256"/>
      <c r="X64" s="178"/>
      <c r="Y64" s="160"/>
      <c r="Z64" s="160"/>
      <c r="AA64" s="157"/>
      <c r="AB64" s="1612"/>
      <c r="AC64" s="209"/>
      <c r="AD64" s="1115"/>
      <c r="AE64" s="209"/>
      <c r="AF64" s="1176"/>
      <c r="AG64" s="150"/>
      <c r="AH64" s="1115"/>
      <c r="AI64" s="160"/>
      <c r="AJ64" s="188"/>
      <c r="AK64" s="150"/>
      <c r="AL64" s="146"/>
      <c r="AM64" s="262"/>
      <c r="AN64" s="160"/>
      <c r="AO64" s="160"/>
      <c r="AP64" s="150"/>
      <c r="AQ64" s="186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</row>
    <row r="65" spans="3:57">
      <c r="E65" s="615"/>
      <c r="I65" s="193"/>
      <c r="J65" s="8"/>
      <c r="K65" s="8"/>
      <c r="L65" s="8"/>
      <c r="M65" s="8"/>
      <c r="N65" s="8"/>
      <c r="O65" s="178"/>
      <c r="P65" s="8"/>
      <c r="Q65" s="8"/>
      <c r="R65" s="8"/>
      <c r="S65" s="8"/>
      <c r="T65" s="8"/>
      <c r="U65" s="8"/>
      <c r="V65" s="8"/>
      <c r="W65" s="307"/>
      <c r="X65" s="178"/>
      <c r="Y65" s="160"/>
      <c r="Z65" s="283"/>
      <c r="AA65" s="157"/>
      <c r="AB65" s="160"/>
      <c r="AC65" s="209"/>
      <c r="AD65" s="1115"/>
      <c r="AE65" s="209"/>
      <c r="AF65" s="160"/>
      <c r="AG65" s="150"/>
      <c r="AH65" s="1115"/>
      <c r="AI65" s="160"/>
      <c r="AJ65" s="160"/>
      <c r="AK65" s="150"/>
      <c r="AL65" s="150"/>
      <c r="AM65" s="160"/>
      <c r="AN65" s="298"/>
      <c r="AO65" s="180"/>
      <c r="AP65" s="160"/>
      <c r="AQ65" s="1511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</row>
    <row r="66" spans="3:57">
      <c r="E66" s="157"/>
      <c r="I66" s="193"/>
      <c r="J66" s="8"/>
      <c r="K66" s="8"/>
      <c r="L66" s="8"/>
      <c r="M66" s="8"/>
      <c r="N66" s="8"/>
      <c r="O66" s="178"/>
      <c r="P66" s="8"/>
      <c r="Q66" s="8"/>
      <c r="R66" s="8"/>
      <c r="S66" s="8"/>
      <c r="T66" s="8"/>
      <c r="U66" s="8"/>
      <c r="V66" s="8"/>
      <c r="W66" s="160"/>
      <c r="X66" s="178"/>
      <c r="Y66" s="160"/>
      <c r="Z66" s="222"/>
      <c r="AA66" s="164"/>
      <c r="AB66" s="1174"/>
      <c r="AC66" s="150"/>
      <c r="AD66" s="160"/>
      <c r="AE66" s="209"/>
      <c r="AF66" s="160"/>
      <c r="AG66" s="150"/>
      <c r="AH66" s="1115"/>
      <c r="AI66" s="160"/>
      <c r="AJ66" s="160"/>
      <c r="AK66" s="160"/>
      <c r="AL66" s="160"/>
      <c r="AM66" s="157"/>
      <c r="AN66" s="298"/>
      <c r="AO66" s="180"/>
      <c r="AP66" s="160"/>
      <c r="AQ66" s="135"/>
      <c r="AR66" s="160"/>
      <c r="AS66" s="160"/>
      <c r="AT66" s="160"/>
      <c r="AU66" s="256"/>
      <c r="AV66" s="160"/>
      <c r="AW66" s="160"/>
      <c r="AX66" s="160"/>
      <c r="AY66" s="256"/>
      <c r="AZ66" s="160"/>
      <c r="BA66" s="160"/>
      <c r="BB66" s="160"/>
      <c r="BC66" s="160"/>
      <c r="BD66" s="160"/>
      <c r="BE66" s="160"/>
    </row>
    <row r="67" spans="3:57">
      <c r="E67" s="150"/>
      <c r="I67" s="165"/>
      <c r="J67" s="8"/>
      <c r="K67" s="8"/>
      <c r="L67" s="8"/>
      <c r="M67" s="8"/>
      <c r="N67" s="8"/>
      <c r="O67" s="178"/>
      <c r="P67" s="8"/>
      <c r="Q67" s="8"/>
      <c r="R67" s="8"/>
      <c r="S67" s="8"/>
      <c r="T67" s="178"/>
      <c r="U67" s="8"/>
      <c r="V67" s="8"/>
      <c r="W67" s="180"/>
      <c r="X67" s="178"/>
      <c r="Y67" s="160"/>
      <c r="Z67" s="160"/>
      <c r="AA67" s="164"/>
      <c r="AB67" s="1172"/>
      <c r="AC67" s="209"/>
      <c r="AD67" s="160"/>
      <c r="AE67" s="209"/>
      <c r="AF67" s="1176"/>
      <c r="AG67" s="150"/>
      <c r="AH67" s="1115"/>
      <c r="AI67" s="160"/>
      <c r="AJ67" s="150"/>
      <c r="AK67" s="304"/>
      <c r="AL67" s="300"/>
      <c r="AM67" s="160"/>
      <c r="AN67" s="160"/>
      <c r="AO67" s="180"/>
      <c r="AP67" s="150"/>
      <c r="AQ67" s="135"/>
      <c r="AR67" s="160"/>
      <c r="AS67" s="160"/>
      <c r="AT67" s="160"/>
      <c r="AU67" s="283"/>
      <c r="AV67" s="286"/>
      <c r="AW67" s="287"/>
      <c r="AX67" s="283"/>
      <c r="AY67" s="286"/>
      <c r="AZ67" s="287"/>
      <c r="BA67" s="283"/>
      <c r="BB67" s="160"/>
      <c r="BC67" s="160"/>
      <c r="BD67" s="160"/>
      <c r="BE67" s="160"/>
    </row>
    <row r="68" spans="3:57">
      <c r="E68" s="150"/>
      <c r="I68" s="146"/>
      <c r="J68" s="8"/>
      <c r="K68" s="8"/>
      <c r="L68" s="8"/>
      <c r="M68" s="8"/>
      <c r="N68" s="8"/>
      <c r="O68" s="178"/>
      <c r="P68" s="8"/>
      <c r="Q68" s="8"/>
      <c r="R68" s="8"/>
      <c r="S68" s="8"/>
      <c r="T68" s="178"/>
      <c r="U68" s="8"/>
      <c r="V68" s="8"/>
      <c r="W68" s="180"/>
      <c r="X68" s="1567"/>
      <c r="Y68" s="146"/>
      <c r="Z68" s="283"/>
      <c r="AA68" s="157"/>
      <c r="AB68" s="1173"/>
      <c r="AC68" s="209"/>
      <c r="AD68" s="1115"/>
      <c r="AE68" s="209"/>
      <c r="AF68" s="160"/>
      <c r="AG68" s="150"/>
      <c r="AH68" s="1115"/>
      <c r="AI68" s="160"/>
      <c r="AJ68" s="150"/>
      <c r="AK68" s="249"/>
      <c r="AL68" s="186"/>
      <c r="AM68" s="160"/>
      <c r="AN68" s="160"/>
      <c r="AO68" s="180"/>
      <c r="AP68" s="150"/>
      <c r="AQ68" s="146"/>
      <c r="AR68" s="160"/>
      <c r="AS68" s="150"/>
      <c r="AT68" s="303"/>
      <c r="AU68" s="304"/>
      <c r="AV68" s="150"/>
      <c r="AW68" s="146"/>
      <c r="AX68" s="249"/>
      <c r="AY68" s="157"/>
      <c r="AZ68" s="159"/>
      <c r="BA68" s="222"/>
      <c r="BB68" s="160"/>
      <c r="BC68" s="160"/>
      <c r="BD68" s="160"/>
      <c r="BE68" s="160"/>
    </row>
    <row r="69" spans="3:57" ht="15.6">
      <c r="E69" s="150"/>
      <c r="I69" s="146"/>
      <c r="J69" s="8"/>
      <c r="K69" s="8"/>
      <c r="L69" s="8"/>
      <c r="M69" s="8"/>
      <c r="N69" s="160"/>
      <c r="O69" s="178"/>
      <c r="P69" s="160"/>
      <c r="Q69" s="8"/>
      <c r="R69" s="8"/>
      <c r="S69" s="160"/>
      <c r="T69" s="178"/>
      <c r="U69" s="160"/>
      <c r="V69" s="8"/>
      <c r="W69" s="187"/>
      <c r="X69" s="150"/>
      <c r="Y69" s="146"/>
      <c r="Z69" s="262"/>
      <c r="AA69" s="164"/>
      <c r="AB69" s="160"/>
      <c r="AC69" s="171"/>
      <c r="AD69" s="160"/>
      <c r="AE69" s="209"/>
      <c r="AF69" s="1115"/>
      <c r="AG69" s="150"/>
      <c r="AH69" s="1115"/>
      <c r="AI69" s="160"/>
      <c r="AJ69" s="150"/>
      <c r="AK69" s="249"/>
      <c r="AL69" s="186"/>
      <c r="AM69" s="160"/>
      <c r="AN69" s="160"/>
      <c r="AO69" s="180"/>
      <c r="AP69" s="150"/>
      <c r="AQ69" s="146"/>
      <c r="AR69" s="160"/>
      <c r="AS69" s="150"/>
      <c r="AT69" s="146"/>
      <c r="AU69" s="249"/>
      <c r="AV69" s="150"/>
      <c r="AW69" s="146"/>
      <c r="AX69" s="249"/>
      <c r="AY69" s="157"/>
      <c r="AZ69" s="159"/>
      <c r="BA69" s="222"/>
      <c r="BB69" s="160"/>
      <c r="BC69" s="160"/>
      <c r="BD69" s="160"/>
      <c r="BE69" s="160"/>
    </row>
    <row r="70" spans="3:57">
      <c r="C70" s="205"/>
      <c r="E70" s="160"/>
      <c r="I70" s="160"/>
      <c r="J70" s="8"/>
      <c r="K70" s="8"/>
      <c r="L70" s="8"/>
      <c r="M70" s="8"/>
      <c r="N70" s="180"/>
      <c r="O70" s="1567"/>
      <c r="P70" s="146"/>
      <c r="Q70" s="8"/>
      <c r="R70" s="8"/>
      <c r="S70" s="160"/>
      <c r="T70" s="178"/>
      <c r="U70" s="160"/>
      <c r="V70" s="8"/>
      <c r="W70" s="196"/>
      <c r="X70" s="178"/>
      <c r="Y70" s="160"/>
      <c r="Z70" s="160"/>
      <c r="AA70" s="160"/>
      <c r="AB70" s="1172"/>
      <c r="AC70" s="209"/>
      <c r="AD70" s="1115"/>
      <c r="AE70" s="209"/>
      <c r="AF70" s="1115"/>
      <c r="AG70" s="150"/>
      <c r="AH70" s="1115"/>
      <c r="AI70" s="160"/>
      <c r="AJ70" s="150"/>
      <c r="AK70" s="249"/>
      <c r="AL70" s="186"/>
      <c r="AM70" s="160"/>
      <c r="AN70" s="160"/>
      <c r="AO70" s="302"/>
      <c r="AP70" s="150"/>
      <c r="AQ70" s="146"/>
      <c r="AR70" s="160"/>
      <c r="AS70" s="150"/>
      <c r="AT70" s="146"/>
      <c r="AU70" s="249"/>
      <c r="AV70" s="150"/>
      <c r="AW70" s="146"/>
      <c r="AX70" s="249"/>
      <c r="AY70" s="157"/>
      <c r="AZ70" s="159"/>
      <c r="BA70" s="222"/>
      <c r="BB70" s="160"/>
      <c r="BC70" s="160"/>
      <c r="BD70" s="160"/>
      <c r="BE70" s="160"/>
    </row>
    <row r="71" spans="3:57">
      <c r="C71" s="205"/>
      <c r="E71" s="160"/>
      <c r="I71" s="160"/>
      <c r="J71" s="160"/>
      <c r="K71" s="178"/>
      <c r="L71" s="8"/>
      <c r="M71" s="8"/>
      <c r="N71" s="180"/>
      <c r="O71" s="150"/>
      <c r="P71" s="146"/>
      <c r="Q71" s="8"/>
      <c r="R71" s="8"/>
      <c r="S71" s="8"/>
      <c r="T71" s="38"/>
      <c r="U71" s="8"/>
      <c r="V71" s="8"/>
      <c r="W71" s="180"/>
      <c r="X71" s="178"/>
      <c r="Y71" s="160"/>
      <c r="Z71" s="160"/>
      <c r="AA71" s="160"/>
      <c r="AB71" s="1114"/>
      <c r="AC71" s="186"/>
      <c r="AD71" s="160"/>
      <c r="AE71" s="209"/>
      <c r="AF71" s="1115"/>
      <c r="AG71" s="150"/>
      <c r="AH71" s="1115"/>
      <c r="AI71" s="160"/>
      <c r="AJ71" s="150"/>
      <c r="AK71" s="249"/>
      <c r="AL71" s="186"/>
      <c r="AM71" s="160"/>
      <c r="AN71" s="160"/>
      <c r="AO71" s="159"/>
      <c r="AP71" s="160"/>
      <c r="AQ71" s="160"/>
      <c r="AR71" s="160"/>
      <c r="AS71" s="150"/>
      <c r="AT71" s="146"/>
      <c r="AU71" s="249"/>
      <c r="AV71" s="150"/>
      <c r="AW71" s="146"/>
      <c r="AX71" s="249"/>
      <c r="AY71" s="164"/>
      <c r="AZ71" s="165"/>
      <c r="BA71" s="284"/>
      <c r="BB71" s="160"/>
      <c r="BC71" s="160"/>
      <c r="BD71" s="160"/>
      <c r="BE71" s="160"/>
    </row>
    <row r="72" spans="3:57" ht="15.6">
      <c r="C72" s="205"/>
      <c r="D72" s="128"/>
      <c r="E72" s="160"/>
      <c r="I72" s="160"/>
      <c r="J72" s="160"/>
      <c r="K72" s="178"/>
      <c r="L72" s="8"/>
      <c r="M72" s="8"/>
      <c r="N72" s="160"/>
      <c r="O72" s="178"/>
      <c r="P72" s="160"/>
      <c r="Q72" s="8"/>
      <c r="R72" s="8"/>
      <c r="S72" s="8"/>
      <c r="T72" s="38"/>
      <c r="U72" s="8"/>
      <c r="V72" s="8"/>
      <c r="W72" s="160"/>
      <c r="X72" s="178"/>
      <c r="Y72" s="160"/>
      <c r="Z72" s="160"/>
      <c r="AA72" s="160"/>
      <c r="AB72" s="1617"/>
      <c r="AC72" s="209"/>
      <c r="AD72" s="1115"/>
      <c r="AE72" s="209"/>
      <c r="AF72" s="1115"/>
      <c r="AG72" s="213"/>
      <c r="AH72" s="1115"/>
      <c r="AI72" s="160"/>
      <c r="AJ72" s="150"/>
      <c r="AK72" s="249"/>
      <c r="AL72" s="186"/>
      <c r="AM72" s="160"/>
      <c r="AN72" s="160"/>
      <c r="AO72" s="159"/>
      <c r="AP72" s="160"/>
      <c r="AQ72" s="160"/>
      <c r="AR72" s="160"/>
      <c r="AS72" s="150"/>
      <c r="AT72" s="146"/>
      <c r="AU72" s="249"/>
      <c r="AV72" s="150"/>
      <c r="AW72" s="146"/>
      <c r="AX72" s="249"/>
      <c r="AY72" s="366"/>
      <c r="AZ72" s="160"/>
      <c r="BA72" s="160"/>
      <c r="BB72" s="160"/>
      <c r="BC72" s="160"/>
      <c r="BD72" s="160"/>
      <c r="BE72" s="160"/>
    </row>
    <row r="73" spans="3:57">
      <c r="E73" s="236"/>
      <c r="I73" s="160"/>
      <c r="J73" s="160"/>
      <c r="K73" s="178"/>
      <c r="L73" s="8"/>
      <c r="M73" s="8"/>
      <c r="N73" s="160"/>
      <c r="O73" s="178"/>
      <c r="P73" s="160"/>
      <c r="Q73" s="8"/>
      <c r="R73" s="8"/>
      <c r="S73" s="8"/>
      <c r="T73" s="38"/>
      <c r="U73" s="8"/>
      <c r="V73" s="8"/>
      <c r="W73" s="180"/>
      <c r="X73" s="178"/>
      <c r="Y73" s="160"/>
      <c r="Z73" s="160"/>
      <c r="AA73" s="160"/>
      <c r="AB73" s="160"/>
      <c r="AC73" s="182"/>
      <c r="AD73" s="1115"/>
      <c r="AE73" s="209"/>
      <c r="AF73" s="1115"/>
      <c r="AG73" s="150"/>
      <c r="AH73" s="1115"/>
      <c r="AI73" s="160"/>
      <c r="AJ73" s="150"/>
      <c r="AK73" s="249"/>
      <c r="AL73" s="186"/>
      <c r="AM73" s="160"/>
      <c r="AN73" s="160"/>
      <c r="AO73" s="186"/>
      <c r="AP73" s="160"/>
      <c r="AQ73" s="180"/>
      <c r="AR73" s="150"/>
      <c r="AS73" s="146"/>
      <c r="AT73" s="146"/>
      <c r="AU73" s="249"/>
      <c r="AV73" s="150"/>
      <c r="AW73" s="146"/>
      <c r="AX73" s="249"/>
      <c r="AY73" s="286"/>
      <c r="AZ73" s="287"/>
      <c r="BA73" s="283"/>
      <c r="BB73" s="160"/>
      <c r="BC73" s="160"/>
      <c r="BD73" s="160"/>
      <c r="BE73" s="160"/>
    </row>
    <row r="74" spans="3:57">
      <c r="E74" s="160"/>
      <c r="I74" s="160"/>
      <c r="J74" s="160"/>
      <c r="K74" s="178"/>
      <c r="L74" s="8"/>
      <c r="M74" s="8"/>
      <c r="N74" s="160"/>
      <c r="O74" s="178"/>
      <c r="P74" s="160"/>
      <c r="Q74" s="8"/>
      <c r="R74" s="8"/>
      <c r="S74" s="8"/>
      <c r="T74" s="38"/>
      <c r="U74" s="8"/>
      <c r="V74" s="8"/>
      <c r="W74" s="180"/>
      <c r="X74" s="178"/>
      <c r="Y74" s="160"/>
      <c r="Z74" s="160"/>
      <c r="AA74" s="160"/>
      <c r="AB74" s="1114"/>
      <c r="AC74" s="209"/>
      <c r="AD74" s="1115"/>
      <c r="AE74" s="209"/>
      <c r="AF74" s="160"/>
      <c r="AG74" s="160"/>
      <c r="AH74" s="1115"/>
      <c r="AI74" s="160"/>
      <c r="AJ74" s="150"/>
      <c r="AK74" s="249"/>
      <c r="AL74" s="186"/>
      <c r="AM74" s="160"/>
      <c r="AN74" s="160"/>
      <c r="AO74" s="160"/>
      <c r="AP74" s="160"/>
      <c r="AQ74" s="160"/>
      <c r="AR74" s="150"/>
      <c r="AS74" s="186"/>
      <c r="AT74" s="146"/>
      <c r="AU74" s="249"/>
      <c r="AV74" s="150"/>
      <c r="AW74" s="305"/>
      <c r="AX74" s="306"/>
      <c r="AY74" s="157"/>
      <c r="AZ74" s="159"/>
      <c r="BA74" s="222"/>
      <c r="BB74" s="160"/>
      <c r="BC74" s="160"/>
      <c r="BD74" s="160"/>
      <c r="BE74" s="160"/>
    </row>
    <row r="75" spans="3:57">
      <c r="E75" s="254"/>
      <c r="I75" s="160"/>
      <c r="J75" s="160"/>
      <c r="K75" s="178"/>
      <c r="L75" s="8"/>
      <c r="M75" s="8"/>
      <c r="N75" s="160"/>
      <c r="O75" s="178"/>
      <c r="P75" s="160"/>
      <c r="Q75" s="8"/>
      <c r="R75" s="8"/>
      <c r="S75" s="8"/>
      <c r="T75" s="38"/>
      <c r="U75" s="8"/>
      <c r="V75" s="160"/>
      <c r="W75" s="160"/>
      <c r="X75" s="178"/>
      <c r="Y75" s="160"/>
      <c r="Z75" s="160"/>
      <c r="AA75" s="160"/>
      <c r="AB75" s="1115"/>
      <c r="AC75" s="209"/>
      <c r="AD75" s="1126"/>
      <c r="AE75" s="209"/>
      <c r="AF75" s="1115"/>
      <c r="AG75" s="160"/>
      <c r="AH75" s="1115"/>
      <c r="AI75" s="160"/>
      <c r="AJ75" s="150"/>
      <c r="AK75" s="293"/>
      <c r="AL75" s="186"/>
      <c r="AM75" s="160"/>
      <c r="AN75" s="160"/>
      <c r="AO75" s="150"/>
      <c r="AP75" s="160"/>
      <c r="AQ75" s="160"/>
      <c r="AR75" s="160"/>
      <c r="AS75" s="150"/>
      <c r="AT75" s="180"/>
      <c r="AU75" s="293"/>
      <c r="AV75" s="150"/>
      <c r="AW75" s="180"/>
      <c r="AX75" s="293"/>
      <c r="AY75" s="157"/>
      <c r="AZ75" s="159"/>
      <c r="BA75" s="222"/>
      <c r="BB75" s="160"/>
      <c r="BC75" s="160"/>
      <c r="BD75" s="160"/>
      <c r="BE75" s="160"/>
    </row>
    <row r="76" spans="3:57" ht="17.25" customHeight="1">
      <c r="E76" s="286"/>
      <c r="I76" s="287"/>
      <c r="J76" s="160"/>
      <c r="K76" s="178"/>
      <c r="L76" s="8"/>
      <c r="M76" s="8"/>
      <c r="N76" s="160"/>
      <c r="O76" s="178"/>
      <c r="P76" s="160"/>
      <c r="Q76" s="8"/>
      <c r="R76" s="8"/>
      <c r="S76" s="180"/>
      <c r="T76" s="150"/>
      <c r="U76" s="146"/>
      <c r="V76" s="160"/>
      <c r="W76" s="160"/>
      <c r="X76" s="178"/>
      <c r="Y76" s="160"/>
      <c r="Z76" s="160"/>
      <c r="AA76" s="164"/>
      <c r="AB76" s="1114"/>
      <c r="AC76" s="1615"/>
      <c r="AD76" s="1115"/>
      <c r="AE76" s="209"/>
      <c r="AF76" s="160"/>
      <c r="AG76" s="160"/>
      <c r="AH76" s="1115"/>
      <c r="AI76" s="160"/>
      <c r="AJ76" s="150"/>
      <c r="AK76" s="249"/>
      <c r="AL76" s="186"/>
      <c r="AM76" s="160"/>
      <c r="AN76" s="160"/>
      <c r="AO76" s="150"/>
      <c r="AP76" s="160"/>
      <c r="AQ76" s="213"/>
      <c r="AR76" s="160"/>
      <c r="AS76" s="261"/>
      <c r="AT76" s="160"/>
      <c r="AU76" s="160"/>
      <c r="AV76" s="160"/>
      <c r="AW76" s="146"/>
      <c r="AX76" s="249"/>
      <c r="AY76" s="157"/>
      <c r="AZ76" s="159"/>
      <c r="BA76" s="222"/>
      <c r="BB76" s="160"/>
      <c r="BC76" s="160"/>
      <c r="BD76" s="160"/>
      <c r="BE76" s="160"/>
    </row>
    <row r="77" spans="3:57">
      <c r="E77" s="164"/>
      <c r="F77" s="8"/>
      <c r="G77" s="178"/>
      <c r="H77" s="8"/>
      <c r="I77" s="146"/>
      <c r="J77" s="160"/>
      <c r="K77" s="178"/>
      <c r="L77" s="8"/>
      <c r="M77" s="8"/>
      <c r="N77" s="160"/>
      <c r="O77" s="178"/>
      <c r="P77" s="160"/>
      <c r="Q77" s="8"/>
      <c r="R77" s="8"/>
      <c r="S77" s="180"/>
      <c r="T77" s="209"/>
      <c r="U77" s="146"/>
      <c r="V77" s="160"/>
      <c r="W77" s="160"/>
      <c r="X77" s="178"/>
      <c r="Y77" s="160"/>
      <c r="Z77" s="160"/>
      <c r="AA77" s="164"/>
      <c r="AB77" s="1176"/>
      <c r="AC77" s="1618"/>
      <c r="AD77" s="209"/>
      <c r="AE77" s="150"/>
      <c r="AF77" s="160"/>
      <c r="AG77" s="160"/>
      <c r="AH77" s="1115"/>
      <c r="AI77" s="160"/>
      <c r="AJ77" s="160"/>
      <c r="AK77" s="160"/>
      <c r="AL77" s="186"/>
      <c r="AM77" s="160"/>
      <c r="AN77" s="160"/>
      <c r="AO77" s="164"/>
      <c r="AP77" s="160"/>
      <c r="AQ77" s="286"/>
      <c r="AR77" s="287"/>
      <c r="AS77" s="283"/>
      <c r="AT77" s="286"/>
      <c r="AU77" s="287"/>
      <c r="AV77" s="283"/>
      <c r="AW77" s="160"/>
      <c r="AX77" s="160"/>
      <c r="AY77" s="157"/>
      <c r="AZ77" s="159"/>
      <c r="BA77" s="222"/>
      <c r="BB77" s="160"/>
      <c r="BC77" s="160"/>
      <c r="BD77" s="160"/>
      <c r="BE77" s="160"/>
    </row>
    <row r="78" spans="3:57">
      <c r="E78" s="164"/>
      <c r="F78" s="8"/>
      <c r="G78" s="178"/>
      <c r="H78" s="8"/>
      <c r="I78" s="146"/>
      <c r="J78" s="160"/>
      <c r="K78" s="178"/>
      <c r="L78" s="8"/>
      <c r="M78" s="8"/>
      <c r="N78" s="160"/>
      <c r="O78" s="178"/>
      <c r="P78" s="160"/>
      <c r="Q78" s="8"/>
      <c r="R78" s="8"/>
      <c r="S78" s="8"/>
      <c r="T78" s="8"/>
      <c r="U78" s="8"/>
      <c r="V78" s="160"/>
      <c r="W78" s="160"/>
      <c r="X78" s="307"/>
      <c r="Y78" s="230"/>
      <c r="Z78" s="160"/>
      <c r="AA78" s="164"/>
      <c r="AB78" s="1115"/>
      <c r="AC78" s="160"/>
      <c r="AD78" s="1115"/>
      <c r="AE78" s="182"/>
      <c r="AF78" s="160"/>
      <c r="AG78" s="150"/>
      <c r="AH78" s="1114"/>
      <c r="AI78" s="160"/>
      <c r="AJ78" s="160"/>
      <c r="AK78" s="160"/>
      <c r="AL78" s="186"/>
      <c r="AM78" s="160"/>
      <c r="AN78" s="160"/>
      <c r="AO78" s="164"/>
      <c r="AP78" s="160"/>
      <c r="AQ78" s="611"/>
      <c r="AR78" s="612"/>
      <c r="AS78" s="613"/>
      <c r="AT78" s="150"/>
      <c r="AU78" s="146"/>
      <c r="AV78" s="262"/>
      <c r="AW78" s="160"/>
      <c r="AX78" s="160"/>
      <c r="AY78" s="160"/>
      <c r="AZ78" s="160"/>
      <c r="BA78" s="160"/>
      <c r="BB78" s="160"/>
      <c r="BC78" s="160"/>
      <c r="BD78" s="160"/>
      <c r="BE78" s="160"/>
    </row>
    <row r="79" spans="3:57">
      <c r="E79" s="164"/>
      <c r="F79" s="8"/>
      <c r="G79" s="178"/>
      <c r="H79" s="8"/>
      <c r="I79" s="146"/>
      <c r="J79" s="160"/>
      <c r="K79" s="178"/>
      <c r="L79" s="8"/>
      <c r="M79" s="8"/>
      <c r="N79" s="160"/>
      <c r="O79" s="178"/>
      <c r="P79" s="160"/>
      <c r="Q79" s="8"/>
      <c r="R79" s="8"/>
      <c r="S79" s="8"/>
      <c r="T79" s="8"/>
      <c r="U79" s="8"/>
      <c r="V79" s="160"/>
      <c r="W79" s="160"/>
      <c r="X79" s="638"/>
      <c r="Y79" s="160"/>
      <c r="Z79" s="160"/>
      <c r="AA79" s="164"/>
      <c r="AB79" s="1115"/>
      <c r="AC79" s="160"/>
      <c r="AD79" s="1116"/>
      <c r="AE79" s="281"/>
      <c r="AF79" s="1115"/>
      <c r="AG79" s="135"/>
      <c r="AH79" s="1115"/>
      <c r="AI79" s="160"/>
      <c r="AJ79" s="160"/>
      <c r="AK79" s="160"/>
      <c r="AL79" s="186"/>
      <c r="AM79" s="160"/>
      <c r="AN79" s="160"/>
      <c r="AO79" s="160"/>
      <c r="AP79" s="160"/>
      <c r="AQ79" s="615"/>
      <c r="AR79" s="616"/>
      <c r="AS79" s="262"/>
      <c r="AT79" s="150"/>
      <c r="AU79" s="146"/>
      <c r="AV79" s="262"/>
      <c r="AW79" s="160"/>
      <c r="AX79" s="160"/>
      <c r="AY79" s="160"/>
      <c r="AZ79" s="160"/>
      <c r="BA79" s="160"/>
      <c r="BB79" s="160"/>
      <c r="BC79" s="160"/>
      <c r="BD79" s="160"/>
      <c r="BE79" s="160"/>
    </row>
    <row r="80" spans="3:57">
      <c r="E80" s="164"/>
      <c r="F80" s="8"/>
      <c r="G80" s="178"/>
      <c r="H80" s="8"/>
      <c r="I80" s="146"/>
      <c r="J80" s="160"/>
      <c r="K80" s="178"/>
      <c r="L80" s="8"/>
      <c r="M80" s="8"/>
      <c r="N80" s="307"/>
      <c r="O80" s="307"/>
      <c r="P80" s="230"/>
      <c r="Q80" s="8"/>
      <c r="R80" s="8"/>
      <c r="S80" s="8"/>
      <c r="T80" s="8"/>
      <c r="U80" s="8"/>
      <c r="V80" s="160"/>
      <c r="W80" s="160"/>
      <c r="X80" s="160"/>
      <c r="Y80" s="160"/>
      <c r="Z80" s="160"/>
      <c r="AA80" s="164"/>
      <c r="AB80" s="1115"/>
      <c r="AC80" s="209"/>
      <c r="AD80" s="160"/>
      <c r="AE80" s="209"/>
      <c r="AF80" s="1115"/>
      <c r="AG80" s="157"/>
      <c r="AH80" s="1115"/>
      <c r="AI80" s="160"/>
      <c r="AJ80" s="160"/>
      <c r="AK80" s="160"/>
      <c r="AL80" s="186"/>
      <c r="AM80" s="160"/>
      <c r="AN80" s="160"/>
      <c r="AO80" s="180"/>
      <c r="AP80" s="150"/>
      <c r="AQ80" s="615"/>
      <c r="AR80" s="616"/>
      <c r="AS80" s="262"/>
      <c r="AT80" s="150"/>
      <c r="AU80" s="146"/>
      <c r="AV80" s="262"/>
      <c r="AW80" s="160"/>
      <c r="AX80" s="160"/>
      <c r="AY80" s="160"/>
      <c r="AZ80" s="160"/>
      <c r="BA80" s="160"/>
      <c r="BB80" s="160"/>
      <c r="BC80" s="160"/>
      <c r="BD80" s="160"/>
      <c r="BE80" s="160"/>
    </row>
    <row r="81" spans="5:57">
      <c r="E81" s="164"/>
      <c r="F81" s="8"/>
      <c r="G81" s="178"/>
      <c r="H81" s="8"/>
      <c r="I81" s="160"/>
      <c r="J81" s="160"/>
      <c r="K81" s="178"/>
      <c r="L81" s="8"/>
      <c r="M81" s="8"/>
      <c r="N81" s="160"/>
      <c r="O81" s="638"/>
      <c r="P81" s="160"/>
      <c r="Q81" s="8"/>
      <c r="R81" s="8"/>
      <c r="S81" s="8"/>
      <c r="T81" s="8"/>
      <c r="U81" s="8"/>
      <c r="V81" s="160"/>
      <c r="W81" s="160"/>
      <c r="X81" s="178"/>
      <c r="Y81" s="160"/>
      <c r="Z81" s="160"/>
      <c r="AA81" s="164"/>
      <c r="AB81" s="1115"/>
      <c r="AC81" s="209"/>
      <c r="AD81" s="160"/>
      <c r="AE81" s="209"/>
      <c r="AF81" s="1115"/>
      <c r="AG81" s="157"/>
      <c r="AH81" s="1115"/>
      <c r="AI81" s="160"/>
      <c r="AJ81" s="160"/>
      <c r="AK81" s="160"/>
      <c r="AL81" s="186"/>
      <c r="AM81" s="160"/>
      <c r="AN81" s="160"/>
      <c r="AO81" s="180"/>
      <c r="AP81" s="150"/>
      <c r="AQ81" s="150"/>
      <c r="AR81" s="146"/>
      <c r="AS81" s="262"/>
      <c r="AT81" s="150"/>
      <c r="AU81" s="165"/>
      <c r="AV81" s="284"/>
      <c r="AW81" s="160"/>
      <c r="AX81" s="160"/>
      <c r="AY81" s="160"/>
      <c r="AZ81" s="160"/>
      <c r="BA81" s="160"/>
      <c r="BB81" s="160"/>
      <c r="BC81" s="160"/>
      <c r="BD81" s="160"/>
      <c r="BE81" s="160"/>
    </row>
    <row r="82" spans="5:57">
      <c r="E82" s="164"/>
      <c r="G82" s="205"/>
      <c r="I82" s="160"/>
      <c r="J82" s="160"/>
      <c r="K82" s="178"/>
      <c r="L82" s="8"/>
      <c r="M82" s="8"/>
      <c r="N82" s="256"/>
      <c r="O82" s="160"/>
      <c r="P82" s="160"/>
      <c r="Q82" s="8"/>
      <c r="R82" s="8"/>
      <c r="S82" s="8"/>
      <c r="T82" s="8"/>
      <c r="U82" s="8"/>
      <c r="V82" s="160"/>
      <c r="W82" s="160"/>
      <c r="X82" s="307"/>
      <c r="Y82" s="640"/>
      <c r="Z82" s="636"/>
      <c r="AA82" s="164"/>
      <c r="AB82" s="1172"/>
      <c r="AC82" s="209"/>
      <c r="AD82" s="1115"/>
      <c r="AE82" s="209"/>
      <c r="AF82" s="1115"/>
      <c r="AG82" s="157"/>
      <c r="AH82" s="1115"/>
      <c r="AI82" s="160"/>
      <c r="AJ82" s="160"/>
      <c r="AK82" s="160"/>
      <c r="AL82" s="160"/>
      <c r="AM82" s="160"/>
      <c r="AN82" s="160"/>
      <c r="AO82" s="181"/>
      <c r="AP82" s="150"/>
      <c r="AQ82" s="150"/>
      <c r="AR82" s="146"/>
      <c r="AS82" s="262"/>
      <c r="AT82" s="150"/>
      <c r="AU82" s="146"/>
      <c r="AV82" s="249"/>
      <c r="AW82" s="160"/>
      <c r="AX82" s="160"/>
      <c r="AY82" s="160"/>
      <c r="AZ82" s="160"/>
      <c r="BA82" s="160"/>
      <c r="BB82" s="160"/>
      <c r="BC82" s="160"/>
      <c r="BD82" s="160"/>
      <c r="BE82" s="160"/>
    </row>
    <row r="83" spans="5:57">
      <c r="E83" s="164"/>
      <c r="G83" s="205"/>
      <c r="I83" s="160"/>
      <c r="J83" s="160"/>
      <c r="K83" s="178"/>
      <c r="L83" s="8"/>
      <c r="M83" s="8"/>
      <c r="N83" s="160"/>
      <c r="O83" s="178"/>
      <c r="P83" s="160"/>
      <c r="Q83" s="8"/>
      <c r="R83" s="8"/>
      <c r="S83" s="8"/>
      <c r="T83" s="8"/>
      <c r="U83" s="8"/>
      <c r="V83" s="160"/>
      <c r="W83" s="160"/>
      <c r="X83" s="178"/>
      <c r="Y83" s="160"/>
      <c r="Z83" s="160"/>
      <c r="AA83" s="164"/>
      <c r="AB83" s="1612"/>
      <c r="AC83" s="209"/>
      <c r="AD83" s="160"/>
      <c r="AE83" s="209"/>
      <c r="AF83" s="1115"/>
      <c r="AG83" s="150"/>
      <c r="AH83" s="1115"/>
      <c r="AI83" s="160"/>
      <c r="AJ83" s="160"/>
      <c r="AK83" s="160"/>
      <c r="AL83" s="160"/>
      <c r="AM83" s="160"/>
      <c r="AN83" s="160"/>
      <c r="AO83" s="181"/>
      <c r="AP83" s="150"/>
      <c r="AQ83" s="164"/>
      <c r="AR83" s="165"/>
      <c r="AS83" s="284"/>
      <c r="AT83" s="150"/>
      <c r="AU83" s="146"/>
      <c r="AV83" s="249"/>
      <c r="AW83" s="160"/>
      <c r="AX83" s="160"/>
      <c r="AY83" s="160"/>
      <c r="AZ83" s="160"/>
      <c r="BA83" s="160"/>
      <c r="BB83" s="160"/>
      <c r="BC83" s="160"/>
      <c r="BD83" s="160"/>
      <c r="BE83" s="160"/>
    </row>
    <row r="84" spans="5:57">
      <c r="E84" s="150"/>
      <c r="G84" s="205"/>
      <c r="I84" s="160"/>
      <c r="J84" s="8"/>
      <c r="K84" s="8"/>
      <c r="L84" s="8"/>
      <c r="M84" s="8"/>
      <c r="N84" s="307"/>
      <c r="O84" s="307"/>
      <c r="P84" s="640"/>
      <c r="Q84" s="8"/>
      <c r="R84" s="8"/>
      <c r="S84" s="8"/>
      <c r="T84" s="8"/>
      <c r="U84" s="8"/>
      <c r="V84" s="160"/>
      <c r="W84" s="160"/>
      <c r="X84" s="150"/>
      <c r="Y84" s="146"/>
      <c r="Z84" s="160"/>
      <c r="AA84" s="276"/>
      <c r="AB84" s="1172"/>
      <c r="AC84" s="209"/>
      <c r="AD84" s="1115"/>
      <c r="AE84" s="209"/>
      <c r="AF84" s="160"/>
      <c r="AG84" s="150"/>
      <c r="AH84" s="1176"/>
      <c r="AI84" s="160"/>
      <c r="AJ84" s="160"/>
      <c r="AK84" s="160"/>
      <c r="AL84" s="160"/>
      <c r="AM84" s="160"/>
      <c r="AN84" s="160"/>
      <c r="AO84" s="302"/>
      <c r="AP84" s="150"/>
      <c r="AQ84" s="150"/>
      <c r="AR84" s="159"/>
      <c r="AS84" s="222"/>
      <c r="AT84" s="150"/>
      <c r="AU84" s="617"/>
      <c r="AV84" s="296"/>
      <c r="AW84" s="160"/>
      <c r="AX84" s="160"/>
      <c r="AY84" s="160"/>
      <c r="AZ84" s="160"/>
      <c r="BA84" s="160"/>
      <c r="BB84" s="160"/>
      <c r="BC84" s="160"/>
      <c r="BD84" s="160"/>
      <c r="BE84" s="160"/>
    </row>
    <row r="85" spans="5:57" ht="15.6">
      <c r="E85" s="182"/>
      <c r="I85" s="160"/>
      <c r="J85" s="8"/>
      <c r="K85" s="8"/>
      <c r="L85" s="8"/>
      <c r="M85" s="8"/>
      <c r="N85" s="282"/>
      <c r="O85" s="178"/>
      <c r="P85" s="160"/>
      <c r="Q85" s="8"/>
      <c r="R85" s="8"/>
      <c r="S85" s="8"/>
      <c r="T85" s="8"/>
      <c r="U85" s="8"/>
      <c r="V85" s="160"/>
      <c r="W85" s="160"/>
      <c r="X85" s="209"/>
      <c r="Y85" s="146"/>
      <c r="Z85" s="160"/>
      <c r="AA85" s="150"/>
      <c r="AB85" s="1172"/>
      <c r="AC85" s="150"/>
      <c r="AD85" s="1115"/>
      <c r="AE85" s="209"/>
      <c r="AF85" s="1115"/>
      <c r="AG85" s="150"/>
      <c r="AH85" s="1115"/>
      <c r="AI85" s="160"/>
      <c r="AJ85" s="160"/>
      <c r="AK85" s="160"/>
      <c r="AL85" s="160"/>
      <c r="AM85" s="160"/>
      <c r="AN85" s="160"/>
      <c r="AO85" s="160"/>
      <c r="AP85" s="160"/>
      <c r="AQ85" s="157"/>
      <c r="AR85" s="159"/>
      <c r="AS85" s="222"/>
      <c r="AT85" s="150"/>
      <c r="AU85" s="134"/>
      <c r="AV85" s="222"/>
      <c r="AW85" s="160"/>
      <c r="AX85" s="254"/>
      <c r="AY85" s="160"/>
      <c r="AZ85" s="160"/>
      <c r="BA85" s="210"/>
      <c r="BB85" s="160"/>
      <c r="BC85" s="160"/>
      <c r="BD85" s="160"/>
      <c r="BE85" s="160"/>
    </row>
    <row r="86" spans="5:57" ht="15" customHeight="1">
      <c r="E86" s="160"/>
      <c r="I86" s="160"/>
      <c r="J86" s="8"/>
      <c r="K86" s="8"/>
      <c r="L86" s="8"/>
      <c r="M86" s="8"/>
      <c r="N86" s="180"/>
      <c r="O86" s="150"/>
      <c r="P86" s="146"/>
      <c r="Q86" s="8"/>
      <c r="R86" s="8"/>
      <c r="S86" s="8"/>
      <c r="T86" s="8"/>
      <c r="U86" s="8"/>
      <c r="V86" s="160"/>
      <c r="W86" s="327"/>
      <c r="X86" s="8"/>
      <c r="Y86" s="8"/>
      <c r="Z86" s="160"/>
      <c r="AA86" s="150"/>
      <c r="AB86" s="1173"/>
      <c r="AC86" s="209"/>
      <c r="AD86" s="1115"/>
      <c r="AE86" s="209"/>
      <c r="AF86" s="1622"/>
      <c r="AG86" s="150"/>
      <c r="AH86" s="1115"/>
      <c r="AI86" s="160"/>
      <c r="AJ86" s="160"/>
      <c r="AK86" s="160"/>
      <c r="AL86" s="160"/>
      <c r="AM86" s="160"/>
      <c r="AN86" s="160"/>
      <c r="AO86" s="160"/>
      <c r="AP86" s="160"/>
      <c r="AQ86" s="160"/>
      <c r="AR86" s="180"/>
      <c r="AS86" s="150"/>
      <c r="AT86" s="150"/>
      <c r="AU86" s="165"/>
      <c r="AV86" s="284"/>
      <c r="AW86" s="283"/>
      <c r="AX86" s="286"/>
      <c r="AY86" s="287"/>
      <c r="AZ86" s="283"/>
      <c r="BA86" s="286"/>
      <c r="BB86" s="287"/>
      <c r="BC86" s="160"/>
      <c r="BD86" s="160"/>
      <c r="BE86" s="160"/>
    </row>
    <row r="87" spans="5:57" ht="16.5" customHeight="1">
      <c r="E87" s="236"/>
      <c r="I87" s="160"/>
      <c r="J87" s="8"/>
      <c r="K87" s="8"/>
      <c r="L87" s="8"/>
      <c r="M87" s="8"/>
      <c r="N87" s="180"/>
      <c r="O87" s="209"/>
      <c r="P87" s="146"/>
      <c r="Q87" s="8"/>
      <c r="R87" s="8"/>
      <c r="S87" s="160"/>
      <c r="T87" s="178"/>
      <c r="U87" s="160"/>
      <c r="V87" s="160"/>
      <c r="W87" s="160"/>
      <c r="X87" s="8"/>
      <c r="Y87" s="8"/>
      <c r="Z87" s="160"/>
      <c r="AA87" s="157"/>
      <c r="AB87" s="1172"/>
      <c r="AC87" s="209"/>
      <c r="AD87" s="160"/>
      <c r="AE87" s="209"/>
      <c r="AF87" s="160"/>
      <c r="AG87" s="150"/>
      <c r="AH87" s="1115"/>
      <c r="AI87" s="160"/>
      <c r="AJ87" s="160"/>
      <c r="AK87" s="160"/>
      <c r="AL87" s="150"/>
      <c r="AM87" s="303"/>
      <c r="AN87" s="304"/>
      <c r="AO87" s="160"/>
      <c r="AP87" s="160"/>
      <c r="AQ87" s="160"/>
      <c r="AR87" s="180"/>
      <c r="AS87" s="150"/>
      <c r="AT87" s="146"/>
      <c r="AU87" s="157"/>
      <c r="AV87" s="193"/>
      <c r="AW87" s="253"/>
      <c r="AX87" s="150"/>
      <c r="AY87" s="193"/>
      <c r="AZ87" s="253"/>
      <c r="BA87" s="150"/>
      <c r="BB87" s="159"/>
      <c r="BC87" s="160"/>
      <c r="BD87" s="160"/>
      <c r="BE87" s="160"/>
    </row>
    <row r="88" spans="5:57">
      <c r="E88" s="160"/>
      <c r="I88" s="160"/>
      <c r="J88" s="8"/>
      <c r="K88" s="8"/>
      <c r="L88" s="8"/>
      <c r="M88" s="8"/>
      <c r="N88" s="8"/>
      <c r="O88" s="8"/>
      <c r="P88" s="8"/>
      <c r="Q88" s="8"/>
      <c r="R88" s="8"/>
      <c r="S88" s="160"/>
      <c r="T88" s="178"/>
      <c r="U88" s="160"/>
      <c r="V88" s="160"/>
      <c r="W88" s="160"/>
      <c r="X88" s="8"/>
      <c r="Y88" s="8"/>
      <c r="Z88" s="160"/>
      <c r="AA88" s="157"/>
      <c r="AB88" s="1172"/>
      <c r="AC88" s="171"/>
      <c r="AD88" s="1115"/>
      <c r="AE88" s="209"/>
      <c r="AF88" s="160"/>
      <c r="AG88" s="150"/>
      <c r="AH88" s="1115"/>
      <c r="AI88" s="160"/>
      <c r="AJ88" s="160"/>
      <c r="AK88" s="160"/>
      <c r="AL88" s="160"/>
      <c r="AM88" s="178"/>
      <c r="AN88" s="213"/>
      <c r="AO88" s="160"/>
      <c r="AP88" s="160"/>
      <c r="AQ88" s="160"/>
      <c r="AR88" s="182"/>
      <c r="AS88" s="150"/>
      <c r="AT88" s="146"/>
      <c r="AU88" s="150"/>
      <c r="AV88" s="159"/>
      <c r="AW88" s="222"/>
      <c r="AX88" s="212"/>
      <c r="AY88" s="159"/>
      <c r="AZ88" s="222"/>
      <c r="BA88" s="160"/>
      <c r="BB88" s="160"/>
      <c r="BC88" s="160"/>
      <c r="BD88" s="160"/>
      <c r="BE88" s="160"/>
    </row>
    <row r="89" spans="5:57" ht="15" customHeight="1">
      <c r="E89" s="256"/>
      <c r="I89" s="160"/>
      <c r="J89" s="8"/>
      <c r="K89" s="8"/>
      <c r="L89" s="8"/>
      <c r="M89" s="8"/>
      <c r="N89" s="8"/>
      <c r="O89" s="8"/>
      <c r="P89" s="8"/>
      <c r="Q89" s="8"/>
      <c r="R89" s="8"/>
      <c r="S89" s="160"/>
      <c r="T89" s="178"/>
      <c r="U89" s="160"/>
      <c r="V89" s="160"/>
      <c r="W89" s="160"/>
      <c r="X89" s="8"/>
      <c r="Y89" s="8"/>
      <c r="Z89" s="160"/>
      <c r="AA89" s="157"/>
      <c r="AB89" s="1172"/>
      <c r="AC89" s="209"/>
      <c r="AD89" s="1115"/>
      <c r="AE89" s="209"/>
      <c r="AF89" s="160"/>
      <c r="AG89" s="150"/>
      <c r="AH89" s="1115"/>
      <c r="AI89" s="160"/>
      <c r="AJ89" s="160"/>
      <c r="AK89" s="160"/>
      <c r="AL89" s="160"/>
      <c r="AM89" s="160"/>
      <c r="AN89" s="276"/>
      <c r="AO89" s="160"/>
      <c r="AP89" s="160"/>
      <c r="AQ89" s="160"/>
      <c r="AR89" s="180"/>
      <c r="AS89" s="150"/>
      <c r="AT89" s="146"/>
      <c r="AU89" s="150"/>
      <c r="AV89" s="159"/>
      <c r="AW89" s="222"/>
      <c r="AX89" s="157"/>
      <c r="AY89" s="159"/>
      <c r="AZ89" s="222"/>
      <c r="BA89" s="160"/>
      <c r="BB89" s="160"/>
      <c r="BC89" s="160"/>
      <c r="BD89" s="160"/>
      <c r="BE89" s="160"/>
    </row>
    <row r="90" spans="5:57" ht="15.75" customHeight="1">
      <c r="E90" s="286"/>
      <c r="I90" s="287"/>
      <c r="J90" s="8"/>
      <c r="K90" s="8"/>
      <c r="L90" s="8"/>
      <c r="M90" s="8"/>
      <c r="N90" s="8"/>
      <c r="O90" s="8"/>
      <c r="P90" s="8"/>
      <c r="Q90" s="8"/>
      <c r="R90" s="8"/>
      <c r="S90" s="160"/>
      <c r="T90" s="178"/>
      <c r="U90" s="8"/>
      <c r="V90" s="160"/>
      <c r="W90" s="160"/>
      <c r="X90" s="8"/>
      <c r="Y90" s="8"/>
      <c r="Z90" s="160"/>
      <c r="AA90" s="157"/>
      <c r="AB90" s="1114"/>
      <c r="AC90" s="186"/>
      <c r="AD90" s="1176"/>
      <c r="AE90" s="209"/>
      <c r="AF90" s="1115"/>
      <c r="AG90" s="150"/>
      <c r="AH90" s="1176"/>
      <c r="AI90" s="160"/>
      <c r="AJ90" s="160"/>
      <c r="AK90" s="160"/>
      <c r="AL90" s="150"/>
      <c r="AM90" s="150"/>
      <c r="AN90" s="160"/>
      <c r="AO90" s="298"/>
      <c r="AP90" s="160"/>
      <c r="AQ90" s="160"/>
      <c r="AR90" s="181"/>
      <c r="AS90" s="150"/>
      <c r="AT90" s="146"/>
      <c r="AU90" s="157"/>
      <c r="AV90" s="159"/>
      <c r="AW90" s="222"/>
      <c r="AX90" s="157"/>
      <c r="AY90" s="159"/>
      <c r="AZ90" s="222"/>
      <c r="BA90" s="160"/>
      <c r="BB90" s="160"/>
      <c r="BC90" s="160"/>
      <c r="BD90" s="160"/>
      <c r="BE90" s="160"/>
    </row>
    <row r="91" spans="5:57" ht="15.75" customHeight="1">
      <c r="E91" s="182"/>
      <c r="I91" s="146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160"/>
      <c r="W91" s="160"/>
      <c r="X91" s="8"/>
      <c r="Y91" s="8"/>
      <c r="Z91" s="160"/>
      <c r="AA91" s="157"/>
      <c r="AB91" s="1617"/>
      <c r="AC91" s="611"/>
      <c r="AD91" s="1126"/>
      <c r="AE91" s="209"/>
      <c r="AF91" s="1115"/>
      <c r="AG91" s="213"/>
      <c r="AH91" s="1115"/>
      <c r="AI91" s="160"/>
      <c r="AJ91" s="160"/>
      <c r="AK91" s="160"/>
      <c r="AL91" s="160"/>
      <c r="AM91" s="160"/>
      <c r="AN91" s="157"/>
      <c r="AO91" s="298"/>
      <c r="AP91" s="160"/>
      <c r="AQ91" s="160"/>
      <c r="AR91" s="160"/>
      <c r="AS91" s="160"/>
      <c r="AT91" s="160"/>
      <c r="AU91" s="160"/>
      <c r="AV91" s="159"/>
      <c r="AW91" s="222"/>
      <c r="AX91" s="160"/>
      <c r="AY91" s="160"/>
      <c r="AZ91" s="160"/>
      <c r="BA91" s="160"/>
      <c r="BB91" s="160"/>
      <c r="BC91" s="160"/>
      <c r="BD91" s="160"/>
      <c r="BE91" s="160"/>
    </row>
    <row r="92" spans="5:57" ht="15.75" customHeight="1">
      <c r="E92" s="150"/>
      <c r="I92" s="146"/>
      <c r="J92" s="160"/>
      <c r="K92" s="178"/>
      <c r="L92" s="160"/>
      <c r="M92" s="8"/>
      <c r="N92" s="8"/>
      <c r="O92" s="8"/>
      <c r="P92" s="8"/>
      <c r="Q92" s="8"/>
      <c r="R92" s="8"/>
      <c r="S92" s="8"/>
      <c r="T92" s="8"/>
      <c r="U92" s="8"/>
      <c r="V92" s="160"/>
      <c r="W92" s="160"/>
      <c r="X92" s="8"/>
      <c r="Y92" s="8"/>
      <c r="Z92" s="252"/>
      <c r="AA92" s="157"/>
      <c r="AB92" s="1114"/>
      <c r="AC92" s="182"/>
      <c r="AD92" s="1176"/>
      <c r="AE92" s="209"/>
      <c r="AF92" s="1115"/>
      <c r="AG92" s="160"/>
      <c r="AH92" s="1115"/>
      <c r="AI92" s="160"/>
      <c r="AJ92" s="160"/>
      <c r="AK92" s="265"/>
      <c r="AL92" s="652"/>
      <c r="AM92" s="300"/>
      <c r="AN92" s="160"/>
      <c r="AO92" s="160"/>
      <c r="AP92" s="160"/>
      <c r="AQ92" s="160"/>
      <c r="AR92" s="160"/>
      <c r="AS92" s="160"/>
      <c r="AT92" s="160"/>
      <c r="AU92" s="160"/>
      <c r="AV92" s="171"/>
      <c r="AW92" s="252"/>
      <c r="AX92" s="160"/>
      <c r="AY92" s="160"/>
      <c r="AZ92" s="160"/>
      <c r="BA92" s="160"/>
      <c r="BB92" s="160"/>
      <c r="BC92" s="160"/>
      <c r="BD92" s="160"/>
      <c r="BE92" s="160"/>
    </row>
    <row r="93" spans="5:57" ht="14.25" customHeight="1">
      <c r="E93" s="150"/>
      <c r="I93" s="146"/>
      <c r="J93" s="160"/>
      <c r="K93" s="178"/>
      <c r="L93" s="8"/>
      <c r="M93" s="8"/>
      <c r="N93" s="8"/>
      <c r="O93" s="8"/>
      <c r="P93" s="8"/>
      <c r="Q93" s="8"/>
      <c r="R93" s="8"/>
      <c r="S93" s="8"/>
      <c r="T93" s="8"/>
      <c r="U93" s="8"/>
      <c r="V93" s="160"/>
      <c r="W93" s="160"/>
      <c r="X93" s="8"/>
      <c r="Y93" s="8"/>
      <c r="Z93" s="252"/>
      <c r="AA93" s="157"/>
      <c r="AB93" s="1114"/>
      <c r="AC93" s="209"/>
      <c r="AD93" s="1115"/>
      <c r="AE93" s="209"/>
      <c r="AF93" s="160"/>
      <c r="AG93" s="157"/>
      <c r="AH93" s="160"/>
      <c r="AI93" s="160"/>
      <c r="AJ93" s="160"/>
      <c r="AK93" s="265"/>
      <c r="AL93" s="146"/>
      <c r="AM93" s="186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</row>
    <row r="94" spans="5:57">
      <c r="E94" s="150"/>
      <c r="G94" s="205"/>
      <c r="I94" s="146"/>
      <c r="J94" s="160"/>
      <c r="K94" s="178"/>
      <c r="L94" s="8"/>
      <c r="M94" s="8"/>
      <c r="N94" s="8"/>
      <c r="O94" s="8"/>
      <c r="P94" s="8"/>
      <c r="Q94" s="8"/>
      <c r="R94" s="8"/>
      <c r="S94" s="8"/>
      <c r="T94" s="8"/>
      <c r="U94" s="8"/>
      <c r="V94" s="160"/>
      <c r="W94" s="160"/>
      <c r="X94" s="8"/>
      <c r="Y94" s="8"/>
      <c r="Z94" s="160"/>
      <c r="AA94" s="157"/>
      <c r="AB94" s="1115"/>
      <c r="AC94" s="209"/>
      <c r="AD94" s="160"/>
      <c r="AE94" s="209"/>
      <c r="AF94" s="1115"/>
      <c r="AG94" s="160"/>
      <c r="AH94" s="1115"/>
      <c r="AI94" s="160"/>
      <c r="AJ94" s="160"/>
      <c r="AK94" s="265"/>
      <c r="AL94" s="146"/>
      <c r="AM94" s="186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</row>
    <row r="95" spans="5:57">
      <c r="E95" s="150"/>
      <c r="G95" s="205"/>
      <c r="I95" s="165"/>
      <c r="J95" s="160"/>
      <c r="K95" s="178"/>
      <c r="L95" s="8"/>
      <c r="M95" s="8"/>
      <c r="N95" s="8"/>
      <c r="O95" s="8"/>
      <c r="P95" s="8"/>
      <c r="Q95" s="8"/>
      <c r="R95" s="8"/>
      <c r="S95" s="8"/>
      <c r="T95" s="8"/>
      <c r="U95" s="8"/>
      <c r="V95" s="160"/>
      <c r="W95" s="160"/>
      <c r="X95" s="8"/>
      <c r="Y95" s="8"/>
      <c r="Z95" s="160"/>
      <c r="AA95" s="157"/>
      <c r="AB95" s="1114"/>
      <c r="AC95" s="160"/>
      <c r="AD95" s="1115"/>
      <c r="AE95" s="209"/>
      <c r="AF95" s="1623"/>
      <c r="AG95" s="160"/>
      <c r="AH95" s="1115"/>
      <c r="AI95" s="160"/>
      <c r="AJ95" s="160"/>
      <c r="AK95" s="265"/>
      <c r="AL95" s="294"/>
      <c r="AM95" s="186"/>
      <c r="AN95" s="160"/>
      <c r="AO95" s="160"/>
      <c r="AP95" s="160"/>
      <c r="AQ95" s="160"/>
      <c r="AR95" s="160"/>
      <c r="AS95" s="160"/>
      <c r="AT95" s="160"/>
      <c r="AU95" s="160"/>
      <c r="AV95" s="150"/>
      <c r="AW95" s="150"/>
      <c r="AX95" s="160"/>
      <c r="AY95" s="160"/>
      <c r="AZ95" s="160"/>
      <c r="BA95" s="160"/>
      <c r="BB95" s="160"/>
      <c r="BC95" s="160"/>
      <c r="BD95" s="160"/>
      <c r="BE95" s="160"/>
    </row>
    <row r="96" spans="5:57">
      <c r="E96" s="150"/>
      <c r="G96" s="205"/>
      <c r="I96" s="146"/>
      <c r="J96" s="160"/>
      <c r="K96" s="178"/>
      <c r="L96" s="8"/>
      <c r="M96" s="8"/>
      <c r="N96" s="8"/>
      <c r="O96" s="8"/>
      <c r="P96" s="8"/>
      <c r="Q96" s="8"/>
      <c r="R96" s="8"/>
      <c r="S96" s="8"/>
      <c r="T96" s="8"/>
      <c r="U96" s="8"/>
      <c r="V96" s="160"/>
      <c r="W96" s="160"/>
      <c r="X96" s="178"/>
      <c r="Y96" s="160"/>
      <c r="Z96" s="160"/>
      <c r="AA96" s="157"/>
      <c r="AB96" s="1622"/>
      <c r="AC96" s="150"/>
      <c r="AD96" s="1115"/>
      <c r="AE96" s="150"/>
      <c r="AF96" s="1115"/>
      <c r="AG96" s="160"/>
      <c r="AH96" s="1115"/>
      <c r="AI96" s="160"/>
      <c r="AJ96" s="160"/>
      <c r="AK96" s="265"/>
      <c r="AL96" s="294"/>
      <c r="AM96" s="186"/>
      <c r="AN96" s="160"/>
      <c r="AO96" s="160"/>
      <c r="AP96" s="160"/>
      <c r="AQ96" s="160"/>
      <c r="AR96" s="160"/>
      <c r="AS96" s="160"/>
      <c r="AT96" s="160"/>
      <c r="AU96" s="160"/>
      <c r="AV96" s="160"/>
      <c r="AW96" s="209"/>
      <c r="AX96" s="157"/>
      <c r="AY96" s="160"/>
      <c r="AZ96" s="160"/>
      <c r="BA96" s="160"/>
      <c r="BB96" s="160"/>
      <c r="BC96" s="160"/>
      <c r="BD96" s="160"/>
      <c r="BE96" s="160"/>
    </row>
    <row r="97" spans="5:57">
      <c r="E97" s="150"/>
      <c r="G97" s="205"/>
      <c r="I97" s="146"/>
      <c r="J97" s="160"/>
      <c r="K97" s="178"/>
      <c r="L97" s="8"/>
      <c r="M97" s="8"/>
      <c r="N97" s="8"/>
      <c r="O97" s="8"/>
      <c r="P97" s="8"/>
      <c r="Q97" s="8"/>
      <c r="R97" s="8"/>
      <c r="S97" s="8"/>
      <c r="T97" s="8"/>
      <c r="U97" s="8"/>
      <c r="V97" s="160"/>
      <c r="W97" s="160"/>
      <c r="X97" s="178"/>
      <c r="Y97" s="160"/>
      <c r="Z97" s="160"/>
      <c r="AA97" s="157"/>
      <c r="AB97" s="1115"/>
      <c r="AC97" s="160"/>
      <c r="AD97" s="1115"/>
      <c r="AE97" s="209"/>
      <c r="AF97" s="1114"/>
      <c r="AG97" s="150"/>
      <c r="AH97" s="1114"/>
      <c r="AI97" s="150"/>
      <c r="AJ97" s="160"/>
      <c r="AK97" s="265"/>
      <c r="AL97" s="294"/>
      <c r="AM97" s="186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</row>
    <row r="98" spans="5:57">
      <c r="E98" s="150"/>
      <c r="G98" s="205"/>
      <c r="I98" s="617"/>
      <c r="J98" s="160"/>
      <c r="K98" s="178"/>
      <c r="L98" s="8"/>
      <c r="M98" s="8"/>
      <c r="N98" s="8"/>
      <c r="O98" s="178"/>
      <c r="P98" s="8"/>
      <c r="Q98" s="8"/>
      <c r="R98" s="8"/>
      <c r="S98" s="8"/>
      <c r="T98" s="8"/>
      <c r="U98" s="8"/>
      <c r="V98" s="160"/>
      <c r="W98" s="160"/>
      <c r="X98" s="178"/>
      <c r="Y98" s="160"/>
      <c r="Z98" s="160"/>
      <c r="AA98" s="157"/>
      <c r="AB98" s="1115"/>
      <c r="AC98" s="160"/>
      <c r="AD98" s="1116"/>
      <c r="AE98" s="281"/>
      <c r="AF98" s="1115"/>
      <c r="AG98" s="135"/>
      <c r="AH98" s="1115"/>
      <c r="AI98" s="157"/>
      <c r="AJ98" s="160"/>
      <c r="AK98" s="1624"/>
      <c r="AL98" s="1508"/>
      <c r="AM98" s="186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256"/>
      <c r="BB98" s="160"/>
      <c r="BC98" s="160"/>
      <c r="BD98" s="160"/>
      <c r="BE98" s="160"/>
    </row>
    <row r="99" spans="5:57" ht="17.25" customHeight="1">
      <c r="E99" s="160"/>
      <c r="G99" s="205"/>
      <c r="I99" s="159"/>
      <c r="J99" s="160"/>
      <c r="K99" s="178"/>
      <c r="L99" s="160"/>
      <c r="M99" s="8"/>
      <c r="N99" s="8"/>
      <c r="O99" s="178"/>
      <c r="P99" s="8"/>
      <c r="Q99" s="8"/>
      <c r="R99" s="8"/>
      <c r="S99" s="8"/>
      <c r="T99" s="8"/>
      <c r="U99" s="8"/>
      <c r="V99" s="160"/>
      <c r="W99" s="160"/>
      <c r="X99" s="178"/>
      <c r="Y99" s="160"/>
      <c r="Z99" s="160"/>
      <c r="AA99" s="157"/>
      <c r="AB99" s="1115"/>
      <c r="AC99" s="209"/>
      <c r="AD99" s="160"/>
      <c r="AE99" s="209"/>
      <c r="AF99" s="1115"/>
      <c r="AG99" s="157"/>
      <c r="AH99" s="1115"/>
      <c r="AI99" s="157"/>
      <c r="AJ99" s="160"/>
      <c r="AK99" s="265"/>
      <c r="AL99" s="297"/>
      <c r="AM99" s="186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286"/>
      <c r="BB99" s="287"/>
      <c r="BC99" s="160"/>
      <c r="BD99" s="160"/>
      <c r="BE99" s="160"/>
    </row>
    <row r="100" spans="5:57" ht="12.75" customHeight="1">
      <c r="E100" s="160"/>
      <c r="F100" s="8"/>
      <c r="G100" s="178"/>
      <c r="H100" s="160"/>
      <c r="I100" s="165"/>
      <c r="J100" s="160"/>
      <c r="K100" s="178"/>
      <c r="L100" s="160"/>
      <c r="M100" s="8"/>
      <c r="N100" s="8"/>
      <c r="O100" s="178"/>
      <c r="P100" s="8"/>
      <c r="Q100" s="8"/>
      <c r="R100" s="8"/>
      <c r="S100" s="8"/>
      <c r="T100" s="8"/>
      <c r="U100" s="8"/>
      <c r="V100" s="160"/>
      <c r="W100" s="160"/>
      <c r="X100" s="178"/>
      <c r="Y100" s="160"/>
      <c r="Z100" s="160"/>
      <c r="AA100" s="157"/>
      <c r="AB100" s="1115"/>
      <c r="AC100" s="209"/>
      <c r="AD100" s="160"/>
      <c r="AE100" s="209"/>
      <c r="AF100" s="1115"/>
      <c r="AG100" s="157"/>
      <c r="AH100" s="1115"/>
      <c r="AI100" s="150"/>
      <c r="AJ100" s="210"/>
      <c r="AK100" s="1624"/>
      <c r="AL100" s="1625"/>
      <c r="AM100" s="186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57"/>
      <c r="BB100" s="372"/>
      <c r="BC100" s="160"/>
      <c r="BD100" s="160"/>
      <c r="BE100" s="160"/>
    </row>
    <row r="101" spans="5:57" ht="14.25" customHeight="1">
      <c r="E101" s="160"/>
      <c r="F101" s="8"/>
      <c r="G101" s="178"/>
      <c r="H101" s="160"/>
      <c r="I101" s="160"/>
      <c r="J101" s="160"/>
      <c r="K101" s="178"/>
      <c r="L101" s="160"/>
      <c r="M101" s="8"/>
      <c r="N101" s="8"/>
      <c r="O101" s="178"/>
      <c r="P101" s="8"/>
      <c r="Q101" s="8"/>
      <c r="R101" s="8"/>
      <c r="S101" s="1877"/>
      <c r="T101" s="160"/>
      <c r="U101" s="38"/>
      <c r="V101" s="160"/>
      <c r="W101" s="160"/>
      <c r="X101" s="178"/>
      <c r="Y101" s="160"/>
      <c r="Z101" s="160"/>
      <c r="AA101" s="157"/>
      <c r="AB101" s="1172"/>
      <c r="AC101" s="209"/>
      <c r="AD101" s="1115"/>
      <c r="AE101" s="209"/>
      <c r="AF101" s="1115"/>
      <c r="AG101" s="157"/>
      <c r="AH101" s="1115"/>
      <c r="AI101" s="157"/>
      <c r="AJ101" s="286"/>
      <c r="AK101" s="265"/>
      <c r="AL101" s="297"/>
      <c r="AM101" s="186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57"/>
      <c r="BB101" s="159"/>
      <c r="BC101" s="160"/>
      <c r="BD101" s="160"/>
      <c r="BE101" s="160"/>
    </row>
    <row r="102" spans="5:57" ht="13.5" customHeight="1">
      <c r="E102" s="160"/>
      <c r="F102" s="8"/>
      <c r="G102" s="178"/>
      <c r="H102" s="160"/>
      <c r="I102" s="160"/>
      <c r="J102" s="160"/>
      <c r="K102" s="178"/>
      <c r="L102" s="160"/>
      <c r="M102" s="8"/>
      <c r="N102" s="8"/>
      <c r="O102" s="178"/>
      <c r="P102" s="8"/>
      <c r="Q102" s="8"/>
      <c r="R102" s="8"/>
      <c r="S102" s="8"/>
      <c r="T102" s="178"/>
      <c r="U102" s="8"/>
      <c r="V102" s="160"/>
      <c r="W102" s="160"/>
      <c r="X102" s="178"/>
      <c r="Y102" s="160"/>
      <c r="Z102" s="160"/>
      <c r="AA102" s="157"/>
      <c r="AB102" s="1612"/>
      <c r="AC102" s="209"/>
      <c r="AD102" s="160"/>
      <c r="AE102" s="209"/>
      <c r="AF102" s="1115"/>
      <c r="AG102" s="150"/>
      <c r="AH102" s="1115"/>
      <c r="AI102" s="157"/>
      <c r="AJ102" s="150"/>
      <c r="AK102" s="160"/>
      <c r="AL102" s="160"/>
      <c r="AM102" s="186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57"/>
      <c r="BB102" s="159"/>
      <c r="BC102" s="160"/>
      <c r="BD102" s="160"/>
      <c r="BE102" s="160"/>
    </row>
    <row r="103" spans="5:57" ht="12.75" customHeight="1">
      <c r="E103" s="160"/>
      <c r="F103" s="8"/>
      <c r="G103" s="178"/>
      <c r="H103" s="160"/>
      <c r="I103" s="160"/>
      <c r="J103" s="160"/>
      <c r="K103" s="178"/>
      <c r="L103" s="160"/>
      <c r="M103" s="8"/>
      <c r="N103" s="8"/>
      <c r="O103" s="178"/>
      <c r="P103" s="8"/>
      <c r="Q103" s="8"/>
      <c r="R103" s="8"/>
      <c r="S103" s="8"/>
      <c r="T103" s="178"/>
      <c r="U103" s="8"/>
      <c r="V103" s="160"/>
      <c r="W103" s="160"/>
      <c r="X103" s="178"/>
      <c r="Y103" s="160"/>
      <c r="Z103" s="160"/>
      <c r="AA103" s="157"/>
      <c r="AB103" s="160"/>
      <c r="AC103" s="209"/>
      <c r="AD103" s="1115"/>
      <c r="AE103" s="209"/>
      <c r="AF103" s="1115"/>
      <c r="AG103" s="150"/>
      <c r="AH103" s="1115"/>
      <c r="AI103" s="157"/>
      <c r="AJ103" s="150"/>
      <c r="AK103" s="160"/>
      <c r="AL103" s="160"/>
      <c r="AM103" s="186"/>
      <c r="AN103" s="160"/>
      <c r="AO103" s="160"/>
      <c r="AP103" s="160"/>
      <c r="AQ103" s="160"/>
      <c r="AR103" s="160"/>
      <c r="AS103" s="146"/>
      <c r="AT103" s="160"/>
      <c r="AU103" s="160"/>
      <c r="AV103" s="160"/>
      <c r="AW103" s="160"/>
      <c r="AX103" s="160"/>
      <c r="AY103" s="160"/>
      <c r="AZ103" s="160"/>
      <c r="BA103" s="164"/>
      <c r="BB103" s="165"/>
      <c r="BC103" s="160"/>
      <c r="BD103" s="160"/>
      <c r="BE103" s="160"/>
    </row>
    <row r="104" spans="5:57" ht="15.6">
      <c r="E104" s="160"/>
      <c r="F104" s="8"/>
      <c r="G104" s="178"/>
      <c r="H104" s="160"/>
      <c r="I104" s="160"/>
      <c r="J104" s="160"/>
      <c r="K104" s="178"/>
      <c r="L104" s="160"/>
      <c r="M104" s="8"/>
      <c r="N104" s="8"/>
      <c r="O104" s="178"/>
      <c r="P104" s="8"/>
      <c r="Q104" s="8"/>
      <c r="R104" s="8"/>
      <c r="S104" s="8"/>
      <c r="T104" s="178"/>
      <c r="U104" s="8"/>
      <c r="V104" s="160"/>
      <c r="W104" s="160"/>
      <c r="X104" s="178"/>
      <c r="Y104" s="160"/>
      <c r="Z104" s="160"/>
      <c r="AA104" s="157"/>
      <c r="AB104" s="1172"/>
      <c r="AC104" s="150"/>
      <c r="AD104" s="1115"/>
      <c r="AE104" s="209"/>
      <c r="AF104" s="160"/>
      <c r="AG104" s="150"/>
      <c r="AH104" s="1115"/>
      <c r="AI104" s="157"/>
      <c r="AJ104" s="150"/>
      <c r="AK104" s="160"/>
      <c r="AL104" s="160"/>
      <c r="AM104" s="186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366"/>
      <c r="BB104" s="160"/>
      <c r="BC104" s="160"/>
      <c r="BD104" s="160"/>
      <c r="BE104" s="160"/>
    </row>
    <row r="105" spans="5:57" ht="16.5" customHeight="1">
      <c r="E105" s="160"/>
      <c r="F105" s="160"/>
      <c r="G105" s="178"/>
      <c r="H105" s="160"/>
      <c r="I105" s="160"/>
      <c r="J105" s="160"/>
      <c r="K105" s="178"/>
      <c r="L105" s="160"/>
      <c r="M105" s="8"/>
      <c r="N105" s="8"/>
      <c r="O105" s="178"/>
      <c r="P105" s="8"/>
      <c r="Q105" s="8"/>
      <c r="R105" s="8"/>
      <c r="S105" s="8"/>
      <c r="T105" s="1878"/>
      <c r="U105" s="8"/>
      <c r="V105" s="160"/>
      <c r="W105" s="160"/>
      <c r="X105" s="178"/>
      <c r="Y105" s="160"/>
      <c r="Z105" s="160"/>
      <c r="AA105" s="157"/>
      <c r="AB105" s="1173"/>
      <c r="AC105" s="209"/>
      <c r="AD105" s="160"/>
      <c r="AE105" s="209"/>
      <c r="AF105" s="1115"/>
      <c r="AG105" s="150"/>
      <c r="AH105" s="1115"/>
      <c r="AI105" s="160"/>
      <c r="AJ105" s="150"/>
      <c r="AK105" s="160"/>
      <c r="AL105" s="160"/>
      <c r="AM105" s="186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286"/>
      <c r="BB105" s="287"/>
      <c r="BC105" s="160"/>
      <c r="BD105" s="160"/>
      <c r="BE105" s="160"/>
    </row>
    <row r="106" spans="5:57">
      <c r="E106" s="160"/>
      <c r="F106" s="160"/>
      <c r="G106" s="178"/>
      <c r="H106" s="160"/>
      <c r="I106" s="160"/>
      <c r="J106" s="160"/>
      <c r="K106" s="178"/>
      <c r="L106" s="160"/>
      <c r="M106" s="8"/>
      <c r="N106" s="8"/>
      <c r="O106" s="178"/>
      <c r="P106" s="8"/>
      <c r="Q106" s="8"/>
      <c r="R106" s="8"/>
      <c r="S106" s="8"/>
      <c r="T106" s="178"/>
      <c r="U106" s="8"/>
      <c r="V106" s="160"/>
      <c r="W106" s="160"/>
      <c r="X106" s="178"/>
      <c r="Y106" s="160"/>
      <c r="Z106" s="283"/>
      <c r="AA106" s="157"/>
      <c r="AB106" s="1173"/>
      <c r="AC106" s="209"/>
      <c r="AD106" s="1115"/>
      <c r="AE106" s="209"/>
      <c r="AF106" s="160"/>
      <c r="AG106" s="150"/>
      <c r="AH106" s="1115"/>
      <c r="AI106" s="160"/>
      <c r="AJ106" s="160"/>
      <c r="AK106" s="160"/>
      <c r="AL106" s="160"/>
      <c r="AM106" s="186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57"/>
      <c r="BB106" s="159"/>
      <c r="BC106" s="160"/>
      <c r="BD106" s="160"/>
      <c r="BE106" s="160"/>
    </row>
    <row r="107" spans="5:57" ht="15.6">
      <c r="E107" s="160"/>
      <c r="F107" s="160"/>
      <c r="G107" s="178"/>
      <c r="H107" s="160"/>
      <c r="I107" s="160"/>
      <c r="J107" s="282"/>
      <c r="K107" s="178"/>
      <c r="L107" s="160"/>
      <c r="M107" s="8"/>
      <c r="N107" s="8"/>
      <c r="O107" s="178"/>
      <c r="P107" s="8"/>
      <c r="Q107" s="8"/>
      <c r="R107" s="8"/>
      <c r="S107" s="8"/>
      <c r="T107" s="178"/>
      <c r="U107" s="8"/>
      <c r="V107" s="160"/>
      <c r="W107" s="160"/>
      <c r="X107" s="178"/>
      <c r="Y107" s="160"/>
      <c r="Z107" s="262"/>
      <c r="AA107" s="157"/>
      <c r="AB107" s="160"/>
      <c r="AC107" s="171"/>
      <c r="AD107" s="1115"/>
      <c r="AE107" s="209"/>
      <c r="AF107" s="1115"/>
      <c r="AG107" s="150"/>
      <c r="AH107" s="1115"/>
      <c r="AI107" s="18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57"/>
      <c r="BB107" s="159"/>
      <c r="BC107" s="160"/>
      <c r="BD107" s="160"/>
      <c r="BE107" s="160"/>
    </row>
    <row r="108" spans="5:57" ht="15.6">
      <c r="E108" s="160"/>
      <c r="F108" s="282"/>
      <c r="G108" s="178"/>
      <c r="H108" s="160"/>
      <c r="I108" s="160"/>
      <c r="J108" s="187"/>
      <c r="K108" s="160"/>
      <c r="L108" s="160"/>
      <c r="M108" s="8"/>
      <c r="N108" s="8"/>
      <c r="O108" s="178"/>
      <c r="P108" s="8"/>
      <c r="Q108" s="8"/>
      <c r="R108" s="8"/>
      <c r="S108" s="8"/>
      <c r="T108" s="178"/>
      <c r="U108" s="8"/>
      <c r="V108" s="160"/>
      <c r="W108" s="160"/>
      <c r="X108" s="178"/>
      <c r="Y108" s="160"/>
      <c r="Z108" s="262"/>
      <c r="AA108" s="157"/>
      <c r="AB108" s="160"/>
      <c r="AC108" s="209"/>
      <c r="AD108" s="1115"/>
      <c r="AE108" s="209"/>
      <c r="AF108" s="160"/>
      <c r="AG108" s="150"/>
      <c r="AH108" s="1115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57"/>
      <c r="BB108" s="159"/>
      <c r="BC108" s="160"/>
      <c r="BD108" s="160"/>
      <c r="BE108" s="160"/>
    </row>
    <row r="109" spans="5:57" ht="14.25" customHeight="1">
      <c r="E109" s="160"/>
      <c r="F109" s="187"/>
      <c r="G109" s="160"/>
      <c r="H109" s="160"/>
      <c r="I109" s="160"/>
      <c r="J109" s="183"/>
      <c r="K109" s="150"/>
      <c r="L109" s="146"/>
      <c r="M109" s="8"/>
      <c r="N109" s="8"/>
      <c r="O109" s="178"/>
      <c r="P109" s="8"/>
      <c r="Q109" s="8"/>
      <c r="R109" s="8"/>
      <c r="S109" s="8"/>
      <c r="T109" s="178"/>
      <c r="U109" s="8"/>
      <c r="V109" s="160"/>
      <c r="W109" s="160"/>
      <c r="X109" s="178"/>
      <c r="Y109" s="160"/>
      <c r="Z109" s="262"/>
      <c r="AA109" s="157"/>
      <c r="AB109" s="1114"/>
      <c r="AC109" s="186"/>
      <c r="AD109" s="160"/>
      <c r="AE109" s="209"/>
      <c r="AF109" s="1115"/>
      <c r="AG109" s="150"/>
      <c r="AH109" s="1176"/>
      <c r="AI109" s="180"/>
      <c r="AJ109" s="160"/>
      <c r="AK109" s="160"/>
      <c r="AL109" s="160"/>
      <c r="AM109" s="160"/>
      <c r="AN109" s="160"/>
      <c r="AO109" s="160"/>
      <c r="AP109" s="160"/>
      <c r="AQ109" s="213"/>
      <c r="AR109" s="160"/>
      <c r="AS109" s="160"/>
      <c r="AT109" s="146"/>
      <c r="AU109" s="160"/>
      <c r="AV109" s="160"/>
      <c r="AW109" s="160"/>
      <c r="AX109" s="160"/>
      <c r="AY109" s="160"/>
      <c r="AZ109" s="160"/>
      <c r="BA109" s="157"/>
      <c r="BB109" s="159"/>
      <c r="BC109" s="160"/>
      <c r="BD109" s="160"/>
      <c r="BE109" s="160"/>
    </row>
    <row r="110" spans="5:57">
      <c r="E110" s="160"/>
      <c r="F110" s="183"/>
      <c r="G110" s="150"/>
      <c r="H110" s="146"/>
      <c r="I110" s="160"/>
      <c r="J110" s="181"/>
      <c r="K110" s="150"/>
      <c r="L110" s="146"/>
      <c r="M110" s="8"/>
      <c r="N110" s="8"/>
      <c r="O110" s="178"/>
      <c r="P110" s="8"/>
      <c r="Q110" s="8"/>
      <c r="R110" s="8"/>
      <c r="S110" s="160"/>
      <c r="T110" s="178"/>
      <c r="U110" s="8"/>
      <c r="V110" s="160"/>
      <c r="W110" s="160"/>
      <c r="X110" s="150"/>
      <c r="Y110" s="146"/>
      <c r="Z110" s="222"/>
      <c r="AA110" s="157"/>
      <c r="AB110" s="160"/>
      <c r="AC110" s="209"/>
      <c r="AD110" s="1115"/>
      <c r="AE110" s="209"/>
      <c r="AF110" s="1115"/>
      <c r="AG110" s="213"/>
      <c r="AH110" s="1115"/>
      <c r="AI110" s="160"/>
      <c r="AJ110" s="160"/>
      <c r="AK110" s="180"/>
      <c r="AL110" s="150"/>
      <c r="AM110" s="146"/>
      <c r="AN110" s="160"/>
      <c r="AO110" s="160"/>
      <c r="AP110" s="256"/>
      <c r="AQ110" s="160"/>
      <c r="AR110" s="160"/>
      <c r="AS110" s="212"/>
      <c r="AT110" s="159"/>
      <c r="AU110" s="160"/>
      <c r="AV110" s="213"/>
      <c r="AW110" s="160"/>
      <c r="AX110" s="150"/>
      <c r="AY110" s="146"/>
      <c r="AZ110" s="160"/>
      <c r="BA110" s="160"/>
      <c r="BB110" s="160"/>
      <c r="BC110" s="160"/>
      <c r="BD110" s="160"/>
      <c r="BE110" s="160"/>
    </row>
    <row r="111" spans="5:57" ht="14.25" customHeight="1">
      <c r="E111" s="160"/>
      <c r="F111" s="181"/>
      <c r="G111" s="150"/>
      <c r="H111" s="146"/>
      <c r="I111" s="160"/>
      <c r="J111" s="180"/>
      <c r="K111" s="150"/>
      <c r="L111" s="146"/>
      <c r="M111" s="8"/>
      <c r="N111" s="8"/>
      <c r="O111" s="178"/>
      <c r="P111" s="160"/>
      <c r="Q111" s="8"/>
      <c r="R111" s="8"/>
      <c r="S111" s="8"/>
      <c r="T111" s="8"/>
      <c r="U111" s="8"/>
      <c r="V111" s="160"/>
      <c r="W111" s="160"/>
      <c r="X111" s="209"/>
      <c r="Y111" s="146"/>
      <c r="Z111" s="160"/>
      <c r="AA111" s="157"/>
      <c r="AB111" s="1114"/>
      <c r="AC111" s="182"/>
      <c r="AD111" s="1115"/>
      <c r="AE111" s="209"/>
      <c r="AF111" s="1115"/>
      <c r="AG111" s="160"/>
      <c r="AH111" s="1115"/>
      <c r="AI111" s="160"/>
      <c r="AJ111" s="150"/>
      <c r="AK111" s="180"/>
      <c r="AL111" s="150"/>
      <c r="AM111" s="146"/>
      <c r="AN111" s="150"/>
      <c r="AO111" s="146"/>
      <c r="AP111" s="150"/>
      <c r="AQ111" s="160"/>
      <c r="AR111" s="160"/>
      <c r="AS111" s="160"/>
      <c r="AT111" s="193"/>
      <c r="AU111" s="146"/>
      <c r="AV111" s="150"/>
      <c r="AW111" s="160"/>
      <c r="AX111" s="157"/>
      <c r="AY111" s="157"/>
      <c r="AZ111" s="160"/>
      <c r="BA111" s="160"/>
      <c r="BB111" s="160"/>
      <c r="BC111" s="160"/>
      <c r="BD111" s="160"/>
      <c r="BE111" s="160"/>
    </row>
    <row r="112" spans="5:57" ht="12" customHeight="1">
      <c r="E112" s="160"/>
      <c r="F112" s="180"/>
      <c r="G112" s="150"/>
      <c r="H112" s="146"/>
      <c r="I112" s="307"/>
      <c r="J112" s="160"/>
      <c r="K112" s="178"/>
      <c r="L112" s="160"/>
      <c r="M112" s="8"/>
      <c r="N112" s="180"/>
      <c r="O112" s="150"/>
      <c r="P112" s="146"/>
      <c r="Q112" s="8"/>
      <c r="R112" s="8"/>
      <c r="S112" s="8"/>
      <c r="T112" s="8"/>
      <c r="U112" s="8"/>
      <c r="V112" s="160"/>
      <c r="W112" s="160"/>
      <c r="X112" s="8"/>
      <c r="Y112" s="8"/>
      <c r="Z112" s="160"/>
      <c r="AA112" s="157"/>
      <c r="AB112" s="1114"/>
      <c r="AC112" s="209"/>
      <c r="AD112" s="1115"/>
      <c r="AE112" s="209"/>
      <c r="AF112" s="160"/>
      <c r="AG112" s="160"/>
      <c r="AH112" s="1115"/>
      <c r="AI112" s="160"/>
      <c r="AJ112" s="150"/>
      <c r="AK112" s="180"/>
      <c r="AL112" s="150"/>
      <c r="AM112" s="160"/>
      <c r="AN112" s="150"/>
      <c r="AO112" s="146"/>
      <c r="AP112" s="150"/>
      <c r="AQ112" s="160"/>
      <c r="AR112" s="160"/>
      <c r="AS112" s="157"/>
      <c r="AT112" s="159"/>
      <c r="AU112" s="146"/>
      <c r="AV112" s="150"/>
      <c r="AW112" s="146"/>
      <c r="AX112" s="150"/>
      <c r="AY112" s="146"/>
      <c r="AZ112" s="160"/>
      <c r="BA112" s="160"/>
      <c r="BB112" s="160"/>
      <c r="BC112" s="160"/>
      <c r="BD112" s="160"/>
      <c r="BE112" s="160"/>
    </row>
    <row r="113" spans="5:57" ht="13.5" customHeight="1">
      <c r="E113" s="160"/>
      <c r="F113" s="160"/>
      <c r="G113" s="178"/>
      <c r="H113" s="160"/>
      <c r="I113" s="642"/>
      <c r="J113" s="180"/>
      <c r="K113" s="150"/>
      <c r="L113" s="146"/>
      <c r="M113" s="8"/>
      <c r="N113" s="180"/>
      <c r="O113" s="209"/>
      <c r="P113" s="146"/>
      <c r="Q113" s="8"/>
      <c r="R113" s="8"/>
      <c r="S113" s="8"/>
      <c r="T113" s="8"/>
      <c r="U113" s="8"/>
      <c r="V113" s="160"/>
      <c r="W113" s="160"/>
      <c r="X113" s="8"/>
      <c r="Y113" s="8"/>
      <c r="Z113" s="160"/>
      <c r="AA113" s="157"/>
      <c r="AB113" s="1115"/>
      <c r="AC113" s="209"/>
      <c r="AD113" s="1622"/>
      <c r="AE113" s="209"/>
      <c r="AF113" s="1115"/>
      <c r="AG113" s="160"/>
      <c r="AH113" s="1115"/>
      <c r="AI113" s="160"/>
      <c r="AJ113" s="150"/>
      <c r="AK113" s="1510"/>
      <c r="AL113" s="150"/>
      <c r="AM113" s="135"/>
      <c r="AN113" s="150"/>
      <c r="AO113" s="146"/>
      <c r="AP113" s="150"/>
      <c r="AQ113" s="146"/>
      <c r="AR113" s="150"/>
      <c r="AS113" s="146"/>
      <c r="AT113" s="150"/>
      <c r="AU113" s="146"/>
      <c r="AV113" s="150"/>
      <c r="AW113" s="146"/>
      <c r="AX113" s="160"/>
      <c r="AY113" s="160"/>
      <c r="AZ113" s="160"/>
      <c r="BA113" s="160"/>
      <c r="BB113" s="160"/>
      <c r="BC113" s="160"/>
      <c r="BD113" s="160"/>
      <c r="BE113" s="160"/>
    </row>
    <row r="114" spans="5:57" ht="15.6">
      <c r="E114" s="160"/>
      <c r="F114" s="180"/>
      <c r="G114" s="150"/>
      <c r="H114" s="146"/>
      <c r="I114" s="160"/>
      <c r="J114" s="180"/>
      <c r="K114" s="150"/>
      <c r="L114" s="146"/>
      <c r="M114" s="8"/>
      <c r="N114" s="8"/>
      <c r="O114" s="8"/>
      <c r="P114" s="8"/>
      <c r="Q114" s="8"/>
      <c r="R114" s="8"/>
      <c r="S114" s="8"/>
      <c r="T114" s="8"/>
      <c r="U114" s="8"/>
      <c r="V114" s="160"/>
      <c r="W114" s="160"/>
      <c r="X114" s="8"/>
      <c r="Y114" s="8"/>
      <c r="Z114" s="160"/>
      <c r="AA114" s="157"/>
      <c r="AB114" s="1114"/>
      <c r="AC114" s="1615"/>
      <c r="AD114" s="1115"/>
      <c r="AE114" s="209"/>
      <c r="AF114" s="160"/>
      <c r="AG114" s="160"/>
      <c r="AH114" s="1115"/>
      <c r="AI114" s="160"/>
      <c r="AJ114" s="150"/>
      <c r="AK114" s="1510"/>
      <c r="AL114" s="174"/>
      <c r="AM114" s="134"/>
      <c r="AN114" s="150"/>
      <c r="AO114" s="146"/>
      <c r="AP114" s="157"/>
      <c r="AQ114" s="159"/>
      <c r="AR114" s="150"/>
      <c r="AS114" s="146"/>
      <c r="AT114" s="185"/>
      <c r="AU114" s="150"/>
      <c r="AV114" s="178"/>
      <c r="AW114" s="160"/>
      <c r="AX114" s="160"/>
      <c r="AY114" s="160"/>
      <c r="AZ114" s="160"/>
      <c r="BA114" s="160"/>
      <c r="BB114" s="160"/>
      <c r="BC114" s="160"/>
      <c r="BD114" s="160"/>
      <c r="BE114" s="160"/>
    </row>
    <row r="115" spans="5:57">
      <c r="E115" s="236"/>
      <c r="F115" s="180"/>
      <c r="G115" s="150"/>
      <c r="H115" s="146"/>
      <c r="I115" s="160"/>
      <c r="J115" s="184"/>
      <c r="K115" s="150"/>
      <c r="L115" s="146"/>
      <c r="M115" s="8"/>
      <c r="N115" s="8"/>
      <c r="O115" s="8"/>
      <c r="P115" s="8"/>
      <c r="Q115" s="8"/>
      <c r="R115" s="8"/>
      <c r="S115" s="8"/>
      <c r="T115" s="8"/>
      <c r="U115" s="8"/>
      <c r="V115" s="160"/>
      <c r="W115" s="160"/>
      <c r="X115" s="8"/>
      <c r="Y115" s="8"/>
      <c r="Z115" s="160"/>
      <c r="AA115" s="157"/>
      <c r="AB115" s="1176"/>
      <c r="AC115" s="1618"/>
      <c r="AD115" s="1115"/>
      <c r="AE115" s="182"/>
      <c r="AF115" s="160"/>
      <c r="AG115" s="160"/>
      <c r="AH115" s="1115"/>
      <c r="AI115" s="160"/>
      <c r="AJ115" s="150"/>
      <c r="AK115" s="181"/>
      <c r="AL115" s="150"/>
      <c r="AM115" s="135"/>
      <c r="AN115" s="157"/>
      <c r="AO115" s="159"/>
      <c r="AP115" s="150"/>
      <c r="AQ115" s="146"/>
      <c r="AR115" s="150"/>
      <c r="AS115" s="179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287"/>
      <c r="BD115" s="283"/>
      <c r="BE115" s="283"/>
    </row>
    <row r="116" spans="5:57">
      <c r="E116" s="160"/>
      <c r="F116" s="184"/>
      <c r="G116" s="150"/>
      <c r="H116" s="146"/>
      <c r="I116" s="160"/>
      <c r="J116" s="160"/>
      <c r="K116" s="160"/>
      <c r="L116" s="160"/>
      <c r="M116" s="8"/>
      <c r="N116" s="8"/>
      <c r="O116" s="8"/>
      <c r="P116" s="8"/>
      <c r="Q116" s="8"/>
      <c r="R116" s="8"/>
      <c r="S116" s="8"/>
      <c r="T116" s="8"/>
      <c r="U116" s="8"/>
      <c r="V116" s="160"/>
      <c r="W116" s="160"/>
      <c r="X116" s="8"/>
      <c r="Y116" s="8"/>
      <c r="Z116" s="160"/>
      <c r="AA116" s="157"/>
      <c r="AB116" s="1115"/>
      <c r="AC116" s="160"/>
      <c r="AD116" s="1115"/>
      <c r="AE116" s="150"/>
      <c r="AF116" s="1115"/>
      <c r="AG116" s="160"/>
      <c r="AH116" s="1115"/>
      <c r="AI116" s="160"/>
      <c r="AJ116" s="160"/>
      <c r="AK116" s="182"/>
      <c r="AL116" s="150"/>
      <c r="AM116" s="135"/>
      <c r="AN116" s="160"/>
      <c r="AO116" s="160"/>
      <c r="AP116" s="160"/>
      <c r="AQ116" s="160"/>
      <c r="AR116" s="157"/>
      <c r="AS116" s="159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</row>
    <row r="117" spans="5:57" ht="15.6">
      <c r="E117" s="261"/>
      <c r="F117" s="160"/>
      <c r="G117" s="160"/>
      <c r="H117" s="160"/>
      <c r="I117" s="160"/>
      <c r="J117" s="187"/>
      <c r="K117" s="160"/>
      <c r="L117" s="160"/>
      <c r="M117" s="8"/>
      <c r="N117" s="8"/>
      <c r="O117" s="8"/>
      <c r="P117" s="8"/>
      <c r="Q117" s="8"/>
      <c r="R117" s="8"/>
      <c r="S117" s="8"/>
      <c r="T117" s="8"/>
      <c r="U117" s="8"/>
      <c r="V117" s="160"/>
      <c r="W117" s="160"/>
      <c r="X117" s="8"/>
      <c r="Y117" s="8"/>
      <c r="Z117" s="160"/>
      <c r="AA117" s="157"/>
      <c r="AB117" s="1115"/>
      <c r="AC117" s="160"/>
      <c r="AD117" s="1116"/>
      <c r="AE117" s="281"/>
      <c r="AF117" s="1115"/>
      <c r="AG117" s="135"/>
      <c r="AH117" s="1115"/>
      <c r="AI117" s="160"/>
      <c r="AJ117" s="160"/>
      <c r="AK117" s="180"/>
      <c r="AL117" s="150"/>
      <c r="AM117" s="135"/>
      <c r="AN117" s="160"/>
      <c r="AO117" s="160"/>
      <c r="AP117" s="160"/>
      <c r="AQ117" s="160"/>
      <c r="AR117" s="157"/>
      <c r="AS117" s="159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222"/>
    </row>
    <row r="118" spans="5:57" ht="15.6">
      <c r="E118" s="614"/>
      <c r="F118" s="187"/>
      <c r="G118" s="160"/>
      <c r="H118" s="160"/>
      <c r="I118" s="287"/>
      <c r="J118" s="160"/>
      <c r="K118" s="178"/>
      <c r="L118" s="160"/>
      <c r="M118" s="8"/>
      <c r="N118" s="8"/>
      <c r="O118" s="8"/>
      <c r="P118" s="8"/>
      <c r="Q118" s="8"/>
      <c r="R118" s="8"/>
      <c r="S118" s="8"/>
      <c r="T118" s="8"/>
      <c r="U118" s="8"/>
      <c r="V118" s="160"/>
      <c r="W118" s="160"/>
      <c r="X118" s="8"/>
      <c r="Y118" s="8"/>
      <c r="Z118" s="160"/>
      <c r="AA118" s="157"/>
      <c r="AB118" s="1115"/>
      <c r="AC118" s="209"/>
      <c r="AD118" s="160"/>
      <c r="AE118" s="209"/>
      <c r="AF118" s="1115"/>
      <c r="AG118" s="157"/>
      <c r="AH118" s="1115"/>
      <c r="AI118" s="160"/>
      <c r="AJ118" s="160"/>
      <c r="AK118" s="180"/>
      <c r="AL118" s="150"/>
      <c r="AM118" s="135"/>
      <c r="AN118" s="160"/>
      <c r="AO118" s="160"/>
      <c r="AP118" s="160"/>
      <c r="AQ118" s="160"/>
      <c r="AR118" s="150"/>
      <c r="AS118" s="146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222"/>
    </row>
    <row r="119" spans="5:57">
      <c r="E119" s="150"/>
      <c r="F119" s="160"/>
      <c r="G119" s="178"/>
      <c r="H119" s="160"/>
      <c r="I119" s="160"/>
      <c r="J119" s="160"/>
      <c r="K119" s="178"/>
      <c r="L119" s="160"/>
      <c r="M119" s="8"/>
      <c r="N119" s="8"/>
      <c r="O119" s="8"/>
      <c r="P119" s="8"/>
      <c r="Q119" s="8"/>
      <c r="R119" s="8"/>
      <c r="S119" s="8"/>
      <c r="T119" s="8"/>
      <c r="U119" s="8"/>
      <c r="V119" s="160"/>
      <c r="W119" s="160"/>
      <c r="X119" s="8"/>
      <c r="Y119" s="8"/>
      <c r="Z119" s="160"/>
      <c r="AA119" s="157"/>
      <c r="AB119" s="1115"/>
      <c r="AC119" s="209"/>
      <c r="AD119" s="160"/>
      <c r="AE119" s="209"/>
      <c r="AF119" s="1115"/>
      <c r="AG119" s="157"/>
      <c r="AH119" s="1115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222"/>
    </row>
    <row r="120" spans="5:57">
      <c r="E120" s="157"/>
      <c r="F120" s="160"/>
      <c r="G120" s="178"/>
      <c r="H120" s="160"/>
      <c r="I120" s="159"/>
      <c r="J120" s="160"/>
      <c r="K120" s="178"/>
      <c r="L120" s="160"/>
      <c r="M120" s="8"/>
      <c r="N120" s="8"/>
      <c r="O120" s="8"/>
      <c r="P120" s="8"/>
      <c r="Q120" s="8"/>
      <c r="R120" s="8"/>
      <c r="S120" s="8"/>
      <c r="T120" s="8"/>
      <c r="U120" s="8"/>
      <c r="V120" s="160"/>
      <c r="W120" s="160"/>
      <c r="X120" s="8"/>
      <c r="Y120" s="8"/>
      <c r="Z120" s="160"/>
      <c r="AA120" s="157"/>
      <c r="AB120" s="160"/>
      <c r="AC120" s="209"/>
      <c r="AD120" s="160"/>
      <c r="AE120" s="209"/>
      <c r="AF120" s="1115"/>
      <c r="AG120" s="157"/>
      <c r="AH120" s="1115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80"/>
      <c r="AU120" s="150"/>
      <c r="AV120" s="146"/>
      <c r="AW120" s="160"/>
      <c r="AX120" s="160"/>
      <c r="AY120" s="160"/>
      <c r="AZ120" s="160"/>
      <c r="BA120" s="160"/>
      <c r="BB120" s="160"/>
      <c r="BC120" s="160"/>
      <c r="BD120" s="160"/>
      <c r="BE120" s="222"/>
    </row>
    <row r="121" spans="5:57">
      <c r="E121" s="150"/>
      <c r="F121" s="160"/>
      <c r="G121" s="178"/>
      <c r="H121" s="160"/>
      <c r="I121" s="160"/>
      <c r="J121" s="160"/>
      <c r="K121" s="178"/>
      <c r="L121" s="160"/>
      <c r="M121" s="8"/>
      <c r="N121" s="8"/>
      <c r="O121" s="8"/>
      <c r="P121" s="8"/>
      <c r="Q121" s="8"/>
      <c r="R121" s="8"/>
      <c r="S121" s="8"/>
      <c r="T121" s="8"/>
      <c r="U121" s="8"/>
      <c r="V121" s="160"/>
      <c r="W121" s="160"/>
      <c r="X121" s="8"/>
      <c r="Y121" s="8"/>
      <c r="Z121" s="160"/>
      <c r="AA121" s="157"/>
      <c r="AB121" s="1612"/>
      <c r="AC121" s="209"/>
      <c r="AD121" s="1115"/>
      <c r="AE121" s="209"/>
      <c r="AF121" s="160"/>
      <c r="AG121" s="150"/>
      <c r="AH121" s="1115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80"/>
      <c r="AU121" s="150"/>
      <c r="AV121" s="146"/>
      <c r="AW121" s="160"/>
      <c r="AX121" s="160"/>
      <c r="AY121" s="160"/>
      <c r="AZ121" s="160"/>
      <c r="BA121" s="160"/>
      <c r="BB121" s="160"/>
      <c r="BC121" s="160"/>
      <c r="BD121" s="160"/>
      <c r="BE121" s="222"/>
    </row>
    <row r="122" spans="5:57">
      <c r="E122" s="150"/>
      <c r="F122" s="160"/>
      <c r="G122" s="178"/>
      <c r="H122" s="160"/>
      <c r="I122" s="160"/>
      <c r="J122" s="160"/>
      <c r="K122" s="178"/>
      <c r="L122" s="160"/>
      <c r="M122" s="8"/>
      <c r="N122" s="8"/>
      <c r="O122" s="8"/>
      <c r="P122" s="8"/>
      <c r="Q122" s="8"/>
      <c r="R122" s="8"/>
      <c r="S122" s="8"/>
      <c r="T122" s="8"/>
      <c r="U122" s="8"/>
      <c r="V122" s="160"/>
      <c r="W122" s="160"/>
      <c r="X122" s="8"/>
      <c r="Y122" s="8"/>
      <c r="Z122" s="160"/>
      <c r="AA122" s="157"/>
      <c r="AB122" s="160"/>
      <c r="AC122" s="209"/>
      <c r="AD122" s="1115"/>
      <c r="AE122" s="209"/>
      <c r="AF122" s="160"/>
      <c r="AG122" s="150"/>
      <c r="AH122" s="1115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84"/>
      <c r="AU122" s="150"/>
      <c r="AV122" s="146"/>
      <c r="AW122" s="160"/>
      <c r="AX122" s="160"/>
      <c r="AY122" s="160"/>
      <c r="AZ122" s="160"/>
      <c r="BA122" s="160"/>
      <c r="BB122" s="160"/>
      <c r="BC122" s="160"/>
      <c r="BD122" s="160"/>
      <c r="BE122" s="160"/>
    </row>
    <row r="123" spans="5:57">
      <c r="E123" s="150"/>
      <c r="F123" s="160"/>
      <c r="G123" s="178"/>
      <c r="H123" s="160"/>
      <c r="I123" s="160"/>
      <c r="J123" s="160"/>
      <c r="K123" s="178"/>
      <c r="L123" s="160"/>
      <c r="M123" s="8"/>
      <c r="N123" s="8"/>
      <c r="O123" s="8"/>
      <c r="P123" s="8"/>
      <c r="Q123" s="8"/>
      <c r="R123" s="8"/>
      <c r="S123" s="8"/>
      <c r="T123" s="8"/>
      <c r="U123" s="8"/>
      <c r="V123" s="160"/>
      <c r="W123" s="160"/>
      <c r="X123" s="178"/>
      <c r="Y123" s="160"/>
      <c r="Z123" s="160"/>
      <c r="AA123" s="157"/>
      <c r="AB123" s="1172"/>
      <c r="AC123" s="150"/>
      <c r="AD123" s="160"/>
      <c r="AE123" s="209"/>
      <c r="AF123" s="160"/>
      <c r="AG123" s="150"/>
      <c r="AH123" s="1115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78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</row>
    <row r="124" spans="5:57">
      <c r="E124" s="150"/>
      <c r="F124" s="160"/>
      <c r="G124" s="178"/>
      <c r="H124" s="160"/>
      <c r="I124" s="287"/>
      <c r="J124" s="160"/>
      <c r="K124" s="178"/>
      <c r="L124" s="160"/>
      <c r="M124" s="8"/>
      <c r="N124" s="8"/>
      <c r="O124" s="8"/>
      <c r="P124" s="8"/>
      <c r="Q124" s="8"/>
      <c r="R124" s="8"/>
      <c r="S124" s="8"/>
      <c r="T124" s="8"/>
      <c r="U124" s="8"/>
      <c r="V124" s="160"/>
      <c r="W124" s="160"/>
      <c r="X124" s="178"/>
      <c r="Y124" s="160"/>
      <c r="Z124" s="160"/>
      <c r="AA124" s="157"/>
      <c r="AB124" s="160"/>
      <c r="AC124" s="209"/>
      <c r="AD124" s="160"/>
      <c r="AE124" s="209"/>
      <c r="AF124" s="160"/>
      <c r="AG124" s="150"/>
      <c r="AH124" s="1115"/>
      <c r="AI124" s="160"/>
      <c r="AJ124" s="230"/>
      <c r="AK124" s="230"/>
      <c r="AL124" s="230"/>
      <c r="AM124" s="230"/>
      <c r="AN124" s="230"/>
      <c r="AO124" s="230"/>
      <c r="AP124" s="230"/>
      <c r="AQ124" s="160"/>
      <c r="AR124" s="230"/>
      <c r="AS124" s="160"/>
      <c r="AT124" s="159"/>
      <c r="AU124" s="178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</row>
    <row r="125" spans="5:57">
      <c r="E125" s="182"/>
      <c r="F125" s="160"/>
      <c r="G125" s="178"/>
      <c r="H125" s="160"/>
      <c r="I125" s="146"/>
      <c r="J125" s="160"/>
      <c r="K125" s="178"/>
      <c r="L125" s="160"/>
      <c r="M125" s="8"/>
      <c r="N125" s="160"/>
      <c r="O125" s="178"/>
      <c r="P125" s="160"/>
      <c r="Q125" s="8"/>
      <c r="R125" s="8"/>
      <c r="S125" s="8"/>
      <c r="T125" s="8"/>
      <c r="U125" s="8"/>
      <c r="V125" s="160"/>
      <c r="W125" s="160"/>
      <c r="X125" s="178"/>
      <c r="Y125" s="160"/>
      <c r="Z125" s="160"/>
      <c r="AA125" s="157"/>
      <c r="AB125" s="1173"/>
      <c r="AC125" s="209"/>
      <c r="AD125" s="1115"/>
      <c r="AE125" s="209"/>
      <c r="AF125" s="1115"/>
      <c r="AG125" s="150"/>
      <c r="AH125" s="1115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651"/>
      <c r="AS125" s="160"/>
      <c r="AT125" s="146"/>
      <c r="AU125" s="178"/>
      <c r="AV125" s="160"/>
      <c r="AW125" s="160"/>
      <c r="AX125" s="160"/>
      <c r="AY125" s="160"/>
      <c r="AZ125" s="160"/>
      <c r="BA125" s="160"/>
      <c r="BB125" s="160"/>
      <c r="BC125" s="157"/>
      <c r="BD125" s="157"/>
      <c r="BE125" s="160"/>
    </row>
    <row r="126" spans="5:57">
      <c r="E126" s="160"/>
      <c r="F126" s="160"/>
      <c r="G126" s="178"/>
      <c r="H126" s="160"/>
      <c r="I126" s="160"/>
      <c r="J126" s="160"/>
      <c r="K126" s="178"/>
      <c r="L126" s="160"/>
      <c r="M126" s="8"/>
      <c r="N126" s="160"/>
      <c r="O126" s="178"/>
      <c r="P126" s="160"/>
      <c r="Q126" s="8"/>
      <c r="R126" s="8"/>
      <c r="S126" s="8"/>
      <c r="T126" s="8"/>
      <c r="U126" s="8"/>
      <c r="V126" s="160"/>
      <c r="W126" s="160"/>
      <c r="X126" s="178"/>
      <c r="Y126" s="160"/>
      <c r="Z126" s="160"/>
      <c r="AA126" s="157"/>
      <c r="AB126" s="160"/>
      <c r="AC126" s="171"/>
      <c r="AD126" s="1115"/>
      <c r="AE126" s="209"/>
      <c r="AF126" s="1115"/>
      <c r="AG126" s="150"/>
      <c r="AH126" s="1115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651"/>
      <c r="AS126" s="160"/>
      <c r="AT126" s="146"/>
      <c r="AU126" s="178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</row>
    <row r="127" spans="5:57">
      <c r="E127" s="160"/>
      <c r="F127" s="160"/>
      <c r="G127" s="178"/>
      <c r="H127" s="160"/>
      <c r="I127" s="160"/>
      <c r="J127" s="160"/>
      <c r="K127" s="178"/>
      <c r="L127" s="160"/>
      <c r="M127" s="8"/>
      <c r="N127" s="160"/>
      <c r="O127" s="178"/>
      <c r="P127" s="160"/>
      <c r="Q127" s="8"/>
      <c r="R127" s="8"/>
      <c r="S127" s="8"/>
      <c r="T127" s="8"/>
      <c r="U127" s="8"/>
      <c r="V127" s="160"/>
      <c r="W127" s="160"/>
      <c r="X127" s="178"/>
      <c r="Y127" s="160"/>
      <c r="Z127" s="160"/>
      <c r="AA127" s="157"/>
      <c r="AB127" s="160"/>
      <c r="AC127" s="209"/>
      <c r="AD127" s="160"/>
      <c r="AE127" s="209"/>
      <c r="AF127" s="1115"/>
      <c r="AG127" s="150"/>
      <c r="AH127" s="1115"/>
      <c r="AI127" s="160"/>
      <c r="AJ127" s="160"/>
      <c r="AK127" s="160"/>
      <c r="AL127" s="160"/>
      <c r="AM127" s="160"/>
      <c r="AN127" s="160"/>
      <c r="AO127" s="160"/>
      <c r="AP127" s="327"/>
      <c r="AQ127" s="273"/>
      <c r="AR127" s="651"/>
      <c r="AS127" s="160"/>
      <c r="AT127" s="160"/>
      <c r="AU127" s="178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</row>
    <row r="128" spans="5:57">
      <c r="E128" s="236"/>
      <c r="F128" s="160"/>
      <c r="G128" s="178"/>
      <c r="H128" s="160"/>
      <c r="I128" s="160"/>
      <c r="J128" s="160"/>
      <c r="K128" s="160"/>
      <c r="L128" s="178"/>
      <c r="M128" s="8"/>
      <c r="N128" s="160"/>
      <c r="O128" s="178"/>
      <c r="P128" s="160"/>
      <c r="Q128" s="8"/>
      <c r="R128" s="8"/>
      <c r="S128" s="8"/>
      <c r="T128" s="8"/>
      <c r="U128" s="8"/>
      <c r="V128" s="160"/>
      <c r="W128" s="160"/>
      <c r="X128" s="178"/>
      <c r="Y128" s="160"/>
      <c r="Z128" s="160"/>
      <c r="AA128" s="157"/>
      <c r="AB128" s="1114"/>
      <c r="AC128" s="186"/>
      <c r="AD128" s="1115"/>
      <c r="AE128" s="209"/>
      <c r="AF128" s="1115"/>
      <c r="AG128" s="150"/>
      <c r="AH128" s="1176"/>
      <c r="AI128" s="160"/>
      <c r="AJ128" s="160"/>
      <c r="AK128" s="160"/>
      <c r="AL128" s="160"/>
      <c r="AM128" s="160"/>
      <c r="AN128" s="327"/>
      <c r="AO128" s="327"/>
      <c r="AP128" s="327"/>
      <c r="AQ128" s="160"/>
      <c r="AR128" s="651"/>
      <c r="AS128" s="160"/>
      <c r="AT128" s="160"/>
      <c r="AU128" s="178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</row>
    <row r="129" spans="5:57" ht="15.6">
      <c r="E129" s="251"/>
      <c r="F129" s="160"/>
      <c r="G129" s="160"/>
      <c r="H129" s="178"/>
      <c r="I129" s="160"/>
      <c r="J129" s="187"/>
      <c r="K129" s="160"/>
      <c r="L129" s="160"/>
      <c r="M129" s="8"/>
      <c r="N129" s="160"/>
      <c r="O129" s="178"/>
      <c r="P129" s="160"/>
      <c r="Q129" s="8"/>
      <c r="R129" s="8"/>
      <c r="S129" s="8"/>
      <c r="T129" s="8"/>
      <c r="U129" s="8"/>
      <c r="V129" s="160"/>
      <c r="W129" s="160"/>
      <c r="X129" s="178"/>
      <c r="Y129" s="160"/>
      <c r="Z129" s="160"/>
      <c r="AA129" s="157"/>
      <c r="AB129" s="1617"/>
      <c r="AC129" s="209"/>
      <c r="AD129" s="1126"/>
      <c r="AE129" s="209"/>
      <c r="AF129" s="1115"/>
      <c r="AG129" s="213"/>
      <c r="AH129" s="1115"/>
      <c r="AI129" s="160"/>
      <c r="AJ129" s="160"/>
      <c r="AK129" s="160"/>
      <c r="AL129" s="160"/>
      <c r="AM129" s="160"/>
      <c r="AN129" s="327"/>
      <c r="AO129" s="327"/>
      <c r="AP129" s="327"/>
      <c r="AQ129" s="160"/>
      <c r="AR129" s="651"/>
      <c r="AS129" s="160"/>
      <c r="AT129" s="160"/>
      <c r="AU129" s="178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</row>
    <row r="130" spans="5:57" ht="15.6">
      <c r="E130" s="251"/>
      <c r="F130" s="187"/>
      <c r="G130" s="160"/>
      <c r="H130" s="160"/>
      <c r="I130" s="160"/>
      <c r="J130" s="160"/>
      <c r="K130" s="178"/>
      <c r="L130" s="160"/>
      <c r="M130" s="8"/>
      <c r="N130" s="160"/>
      <c r="O130" s="178"/>
      <c r="P130" s="160"/>
      <c r="Q130" s="8"/>
      <c r="R130" s="8"/>
      <c r="S130" s="8"/>
      <c r="T130" s="8"/>
      <c r="U130" s="8"/>
      <c r="V130" s="160"/>
      <c r="W130" s="160"/>
      <c r="X130" s="178"/>
      <c r="Y130" s="160"/>
      <c r="Z130" s="160"/>
      <c r="AA130" s="157"/>
      <c r="AB130" s="1114"/>
      <c r="AC130" s="182"/>
      <c r="AD130" s="160"/>
      <c r="AE130" s="209"/>
      <c r="AF130" s="1115"/>
      <c r="AG130" s="160"/>
      <c r="AH130" s="1115"/>
      <c r="AI130" s="160"/>
      <c r="AJ130" s="160"/>
      <c r="AK130" s="160"/>
      <c r="AL130" s="160"/>
      <c r="AM130" s="160"/>
      <c r="AN130" s="327"/>
      <c r="AO130" s="327"/>
      <c r="AP130" s="327"/>
      <c r="AQ130" s="160"/>
      <c r="AR130" s="651"/>
      <c r="AS130" s="160"/>
      <c r="AT130" s="160"/>
      <c r="AU130" s="160"/>
      <c r="AV130" s="160"/>
      <c r="AW130" s="160"/>
      <c r="AX130" s="160"/>
      <c r="AY130" s="178"/>
      <c r="AZ130" s="150"/>
      <c r="BA130" s="150"/>
      <c r="BB130" s="150"/>
      <c r="BC130" s="160"/>
      <c r="BD130" s="160"/>
      <c r="BE130" s="256"/>
    </row>
    <row r="131" spans="5:57">
      <c r="E131" s="614"/>
      <c r="F131" s="160"/>
      <c r="G131" s="178"/>
      <c r="H131" s="160"/>
      <c r="I131" s="287"/>
      <c r="J131" s="160"/>
      <c r="K131" s="178"/>
      <c r="L131" s="160"/>
      <c r="M131" s="8"/>
      <c r="N131" s="8"/>
      <c r="O131" s="178"/>
      <c r="P131" s="8"/>
      <c r="Q131" s="8"/>
      <c r="R131" s="8"/>
      <c r="S131" s="8"/>
      <c r="T131" s="8"/>
      <c r="U131" s="8"/>
      <c r="V131" s="160"/>
      <c r="W131" s="160"/>
      <c r="X131" s="1642"/>
      <c r="Y131" s="160"/>
      <c r="Z131" s="160"/>
      <c r="AA131" s="157"/>
      <c r="AB131" s="1114"/>
      <c r="AC131" s="209"/>
      <c r="AD131" s="1115"/>
      <c r="AE131" s="209"/>
      <c r="AF131" s="160"/>
      <c r="AG131" s="150"/>
      <c r="AH131" s="1115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57"/>
      <c r="AS131" s="160"/>
      <c r="AT131" s="160"/>
      <c r="AU131" s="160"/>
      <c r="AV131" s="160"/>
      <c r="AW131" s="160"/>
      <c r="AX131" s="160"/>
      <c r="AY131" s="160"/>
      <c r="AZ131" s="150"/>
      <c r="BA131" s="150"/>
      <c r="BB131" s="160"/>
      <c r="BC131" s="160"/>
      <c r="BD131" s="160"/>
      <c r="BE131" s="157"/>
    </row>
    <row r="132" spans="5:57">
      <c r="E132" s="150"/>
      <c r="F132" s="160"/>
      <c r="G132" s="178"/>
      <c r="H132" s="160"/>
      <c r="I132" s="146"/>
      <c r="J132" s="160"/>
      <c r="K132" s="178"/>
      <c r="L132" s="160"/>
      <c r="M132" s="8"/>
      <c r="N132" s="8"/>
      <c r="O132" s="178"/>
      <c r="P132" s="8"/>
      <c r="Q132" s="8"/>
      <c r="R132" s="8"/>
      <c r="S132" s="8"/>
      <c r="T132" s="8"/>
      <c r="U132" s="8"/>
      <c r="V132" s="160"/>
      <c r="W132" s="160"/>
      <c r="X132" s="178"/>
      <c r="Y132" s="160"/>
      <c r="Z132" s="160"/>
      <c r="AA132" s="157"/>
      <c r="AB132" s="1115"/>
      <c r="AC132" s="209"/>
      <c r="AD132" s="160"/>
      <c r="AE132" s="209"/>
      <c r="AF132" s="1115"/>
      <c r="AG132" s="160"/>
      <c r="AH132" s="1115"/>
      <c r="AI132" s="150"/>
      <c r="AJ132" s="160"/>
      <c r="AK132" s="160"/>
      <c r="AL132" s="160"/>
      <c r="AM132" s="160"/>
      <c r="AN132" s="160"/>
      <c r="AO132" s="160"/>
      <c r="AP132" s="160"/>
      <c r="AQ132" s="160"/>
      <c r="AR132" s="146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</row>
    <row r="133" spans="5:57">
      <c r="E133" s="150"/>
      <c r="F133" s="160"/>
      <c r="G133" s="178"/>
      <c r="H133" s="160"/>
      <c r="I133" s="146"/>
      <c r="J133" s="160"/>
      <c r="K133" s="178"/>
      <c r="L133" s="160"/>
      <c r="M133" s="8"/>
      <c r="N133" s="8"/>
      <c r="O133" s="1642"/>
      <c r="P133" s="8"/>
      <c r="Q133" s="8"/>
      <c r="R133" s="8"/>
      <c r="S133" s="8"/>
      <c r="T133" s="8"/>
      <c r="U133" s="8"/>
      <c r="V133" s="160"/>
      <c r="W133" s="160"/>
      <c r="X133" s="178"/>
      <c r="Y133" s="146"/>
      <c r="Z133" s="160"/>
      <c r="AA133" s="157"/>
      <c r="AB133" s="1114"/>
      <c r="AC133" s="1615"/>
      <c r="AD133" s="1115"/>
      <c r="AE133" s="209"/>
      <c r="AF133" s="160"/>
      <c r="AG133" s="160"/>
      <c r="AH133" s="1115"/>
      <c r="AI133" s="157"/>
      <c r="AJ133" s="160"/>
      <c r="AK133" s="160"/>
      <c r="AL133" s="160"/>
      <c r="AM133" s="160"/>
      <c r="AN133" s="160"/>
      <c r="AO133" s="160"/>
      <c r="AP133" s="160"/>
      <c r="AQ133" s="160"/>
      <c r="AR133" s="146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</row>
    <row r="134" spans="5:57">
      <c r="E134" s="150"/>
      <c r="F134" s="160"/>
      <c r="G134" s="178"/>
      <c r="H134" s="160"/>
      <c r="I134" s="146"/>
      <c r="J134" s="160"/>
      <c r="K134" s="178"/>
      <c r="L134" s="8"/>
      <c r="M134" s="8"/>
      <c r="N134" s="160"/>
      <c r="O134" s="178"/>
      <c r="P134" s="160"/>
      <c r="Q134" s="8"/>
      <c r="R134" s="8"/>
      <c r="S134" s="8"/>
      <c r="T134" s="8"/>
      <c r="U134" s="8"/>
      <c r="V134" s="160"/>
      <c r="W134" s="160"/>
      <c r="X134" s="178"/>
      <c r="Y134" s="160"/>
      <c r="Z134" s="160"/>
      <c r="AA134" s="157"/>
      <c r="AB134" s="1628"/>
      <c r="AC134" s="1618"/>
      <c r="AD134" s="1115"/>
      <c r="AE134" s="150"/>
      <c r="AF134" s="1627"/>
      <c r="AG134" s="160"/>
      <c r="AH134" s="1115"/>
      <c r="AI134" s="157"/>
      <c r="AJ134" s="160"/>
      <c r="AK134" s="160"/>
      <c r="AL134" s="160"/>
      <c r="AM134" s="160"/>
      <c r="AN134" s="160"/>
      <c r="AO134" s="160"/>
      <c r="AP134" s="160"/>
      <c r="AQ134" s="160"/>
      <c r="AR134" s="146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</row>
    <row r="135" spans="5:57">
      <c r="E135" s="150"/>
      <c r="F135" s="8"/>
      <c r="G135" s="178"/>
      <c r="H135" s="8"/>
      <c r="I135" s="146"/>
      <c r="J135" s="160"/>
      <c r="K135" s="178"/>
      <c r="L135" s="8"/>
      <c r="M135" s="8"/>
      <c r="N135" s="30"/>
      <c r="O135" s="178"/>
      <c r="P135" s="12"/>
      <c r="Q135" s="8"/>
      <c r="R135" s="8"/>
      <c r="S135" s="8"/>
      <c r="T135" s="8"/>
      <c r="U135" s="8"/>
      <c r="V135" s="160"/>
      <c r="W135" s="160"/>
      <c r="X135" s="178"/>
      <c r="Y135" s="160"/>
      <c r="Z135" s="160"/>
      <c r="AA135" s="157"/>
      <c r="AB135" s="1115"/>
      <c r="AC135" s="160"/>
      <c r="AD135" s="1115"/>
      <c r="AE135" s="209"/>
      <c r="AF135" s="1114"/>
      <c r="AG135" s="150"/>
      <c r="AH135" s="1114"/>
      <c r="AI135" s="157"/>
      <c r="AJ135" s="160"/>
      <c r="AK135" s="150"/>
      <c r="AL135" s="303"/>
      <c r="AM135" s="222"/>
      <c r="AN135" s="160"/>
      <c r="AO135" s="160"/>
      <c r="AP135" s="160"/>
      <c r="AQ135" s="160"/>
      <c r="AR135" s="146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</row>
    <row r="136" spans="5:57">
      <c r="E136" s="150"/>
      <c r="F136" s="8"/>
      <c r="G136" s="178"/>
      <c r="H136" s="8"/>
      <c r="I136" s="146"/>
      <c r="J136" s="160"/>
      <c r="K136" s="178"/>
      <c r="L136" s="8"/>
      <c r="M136" s="8"/>
      <c r="N136" s="8"/>
      <c r="O136" s="178"/>
      <c r="P136" s="8"/>
      <c r="Q136" s="8"/>
      <c r="R136" s="8"/>
      <c r="S136" s="8"/>
      <c r="T136" s="8"/>
      <c r="U136" s="8"/>
      <c r="V136" s="160"/>
      <c r="W136" s="160"/>
      <c r="X136" s="178"/>
      <c r="Y136" s="160"/>
      <c r="Z136" s="160"/>
      <c r="AA136" s="157"/>
      <c r="AB136" s="1115"/>
      <c r="AC136" s="160"/>
      <c r="AD136" s="1116"/>
      <c r="AE136" s="281"/>
      <c r="AF136" s="1115"/>
      <c r="AG136" s="135"/>
      <c r="AH136" s="1115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46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</row>
    <row r="137" spans="5:57">
      <c r="E137" s="182"/>
      <c r="F137" s="8"/>
      <c r="G137" s="178"/>
      <c r="H137" s="8"/>
      <c r="I137" s="180"/>
      <c r="J137" s="160"/>
      <c r="K137" s="178"/>
      <c r="L137" s="8"/>
      <c r="M137" s="8"/>
      <c r="N137" s="160"/>
      <c r="O137" s="178"/>
      <c r="P137" s="160"/>
      <c r="Q137" s="8"/>
      <c r="R137" s="8"/>
      <c r="S137" s="8"/>
      <c r="T137" s="8"/>
      <c r="U137" s="8"/>
      <c r="V137" s="160"/>
      <c r="W137" s="160"/>
      <c r="X137" s="178"/>
      <c r="Y137" s="160"/>
      <c r="Z137" s="160"/>
      <c r="AA137" s="157"/>
      <c r="AB137" s="160"/>
      <c r="AC137" s="209"/>
      <c r="AD137" s="160"/>
      <c r="AE137" s="209"/>
      <c r="AF137" s="1115"/>
      <c r="AG137" s="157"/>
      <c r="AH137" s="1115"/>
      <c r="AI137" s="150"/>
      <c r="AJ137" s="160"/>
      <c r="AK137" s="181"/>
      <c r="AL137" s="150"/>
      <c r="AM137" s="146"/>
      <c r="AN137" s="160"/>
      <c r="AO137" s="160"/>
      <c r="AP137" s="160"/>
      <c r="AQ137" s="160"/>
      <c r="AR137" s="160"/>
      <c r="AS137" s="183"/>
      <c r="AT137" s="182"/>
      <c r="AU137" s="146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</row>
    <row r="138" spans="5:57">
      <c r="E138" s="157"/>
      <c r="F138" s="8"/>
      <c r="G138" s="178"/>
      <c r="H138" s="8"/>
      <c r="I138" s="146"/>
      <c r="J138" s="160"/>
      <c r="K138" s="178"/>
      <c r="L138" s="8"/>
      <c r="M138" s="8"/>
      <c r="N138" s="160"/>
      <c r="O138" s="178"/>
      <c r="P138" s="160"/>
      <c r="Q138" s="8"/>
      <c r="R138" s="8"/>
      <c r="S138" s="8"/>
      <c r="T138" s="8"/>
      <c r="U138" s="8"/>
      <c r="V138" s="160"/>
      <c r="W138" s="160"/>
      <c r="X138" s="160"/>
      <c r="Y138" s="178"/>
      <c r="Z138" s="160"/>
      <c r="AA138" s="157"/>
      <c r="AB138" s="1115"/>
      <c r="AC138" s="209"/>
      <c r="AD138" s="160"/>
      <c r="AE138" s="209"/>
      <c r="AF138" s="1115"/>
      <c r="AG138" s="157"/>
      <c r="AH138" s="1115"/>
      <c r="AI138" s="157"/>
      <c r="AJ138" s="160"/>
      <c r="AK138" s="181"/>
      <c r="AL138" s="150"/>
      <c r="AM138" s="146"/>
      <c r="AN138" s="160"/>
      <c r="AO138" s="160"/>
      <c r="AP138" s="160"/>
      <c r="AQ138" s="160"/>
      <c r="AR138" s="180"/>
      <c r="AS138" s="160"/>
      <c r="AT138" s="160"/>
      <c r="AU138" s="15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</row>
    <row r="139" spans="5:57">
      <c r="E139" s="157"/>
      <c r="F139" s="8"/>
      <c r="G139" s="178"/>
      <c r="H139" s="8"/>
      <c r="I139" s="146"/>
      <c r="J139" s="160"/>
      <c r="K139" s="178"/>
      <c r="L139" s="8"/>
      <c r="M139" s="8"/>
      <c r="N139" s="160"/>
      <c r="O139" s="178"/>
      <c r="P139" s="160"/>
      <c r="Q139" s="8"/>
      <c r="R139" s="8"/>
      <c r="S139" s="8"/>
      <c r="T139" s="8"/>
      <c r="U139" s="8"/>
      <c r="V139" s="160"/>
      <c r="W139" s="160"/>
      <c r="X139" s="150"/>
      <c r="Y139" s="146"/>
      <c r="Z139" s="160"/>
      <c r="AA139" s="157"/>
      <c r="AB139" s="1172"/>
      <c r="AC139" s="209"/>
      <c r="AD139" s="1115"/>
      <c r="AE139" s="209"/>
      <c r="AF139" s="160"/>
      <c r="AG139" s="157"/>
      <c r="AH139" s="1115"/>
      <c r="AI139" s="157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50"/>
      <c r="AY139" s="160"/>
      <c r="AZ139" s="160"/>
      <c r="BA139" s="160"/>
      <c r="BB139" s="160"/>
      <c r="BC139" s="160"/>
      <c r="BD139" s="160"/>
      <c r="BE139" s="160"/>
    </row>
    <row r="140" spans="5:57" ht="15.6">
      <c r="E140" s="157"/>
      <c r="F140" s="8"/>
      <c r="G140" s="178"/>
      <c r="H140" s="8"/>
      <c r="I140" s="146"/>
      <c r="J140" s="160"/>
      <c r="K140" s="178"/>
      <c r="L140" s="8"/>
      <c r="M140" s="8"/>
      <c r="N140" s="185"/>
      <c r="O140" s="160"/>
      <c r="P140" s="178"/>
      <c r="Q140" s="8"/>
      <c r="R140" s="8"/>
      <c r="S140" s="8"/>
      <c r="T140" s="8"/>
      <c r="U140" s="8"/>
      <c r="V140" s="160"/>
      <c r="W140" s="160"/>
      <c r="X140" s="150"/>
      <c r="Y140" s="146"/>
      <c r="Z140" s="160"/>
      <c r="AA140" s="157"/>
      <c r="AB140" s="1612"/>
      <c r="AC140" s="209"/>
      <c r="AD140" s="1115"/>
      <c r="AE140" s="209"/>
      <c r="AF140" s="1115"/>
      <c r="AG140" s="150"/>
      <c r="AH140" s="1115"/>
      <c r="AI140" s="157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50"/>
      <c r="AY140" s="160"/>
      <c r="AZ140" s="160"/>
      <c r="BA140" s="160"/>
      <c r="BB140" s="160"/>
      <c r="BC140" s="160"/>
      <c r="BD140" s="160"/>
      <c r="BE140" s="160"/>
    </row>
    <row r="141" spans="5:57">
      <c r="E141" s="659"/>
      <c r="F141" s="8"/>
      <c r="G141" s="178"/>
      <c r="H141" s="8"/>
      <c r="I141" s="160"/>
      <c r="J141" s="183"/>
      <c r="K141" s="150"/>
      <c r="L141" s="146"/>
      <c r="M141" s="8"/>
      <c r="N141" s="180"/>
      <c r="O141" s="150"/>
      <c r="P141" s="146"/>
      <c r="Q141" s="8"/>
      <c r="R141" s="8"/>
      <c r="S141" s="8"/>
      <c r="T141" s="8"/>
      <c r="U141" s="8"/>
      <c r="V141" s="160"/>
      <c r="W141" s="160"/>
      <c r="X141" s="150"/>
      <c r="Y141" s="160"/>
      <c r="Z141" s="160"/>
      <c r="AA141" s="157"/>
      <c r="AB141" s="1172"/>
      <c r="AC141" s="209"/>
      <c r="AD141" s="1115"/>
      <c r="AE141" s="209"/>
      <c r="AF141" s="160"/>
      <c r="AG141" s="150"/>
      <c r="AH141" s="1115"/>
      <c r="AI141" s="157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213"/>
      <c r="AY141" s="160"/>
      <c r="AZ141" s="160"/>
      <c r="BA141" s="160"/>
      <c r="BB141" s="160"/>
      <c r="BC141" s="160"/>
      <c r="BD141" s="160"/>
      <c r="BE141" s="160"/>
    </row>
    <row r="142" spans="5:57">
      <c r="E142" s="150"/>
      <c r="F142" s="183"/>
      <c r="G142" s="150"/>
      <c r="H142" s="146"/>
      <c r="I142" s="160"/>
      <c r="J142" s="160"/>
      <c r="K142" s="178"/>
      <c r="L142" s="8"/>
      <c r="M142" s="8"/>
      <c r="N142" s="632"/>
      <c r="O142" s="150"/>
      <c r="P142" s="146"/>
      <c r="Q142" s="8"/>
      <c r="R142" s="8"/>
      <c r="S142" s="8"/>
      <c r="T142" s="8"/>
      <c r="U142" s="8"/>
      <c r="V142" s="160"/>
      <c r="W142" s="160"/>
      <c r="X142" s="150"/>
      <c r="Y142" s="146"/>
      <c r="Z142" s="160"/>
      <c r="AA142" s="157"/>
      <c r="AB142" s="1172"/>
      <c r="AC142" s="150"/>
      <c r="AD142" s="1126"/>
      <c r="AE142" s="209"/>
      <c r="AF142" s="1115"/>
      <c r="AG142" s="150"/>
      <c r="AH142" s="1115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57"/>
      <c r="AY142" s="159"/>
      <c r="AZ142" s="160"/>
      <c r="BA142" s="160"/>
      <c r="BB142" s="160"/>
      <c r="BC142" s="160"/>
      <c r="BD142" s="160"/>
      <c r="BE142" s="160"/>
    </row>
    <row r="143" spans="5:57">
      <c r="E143" s="150"/>
      <c r="F143" s="8"/>
      <c r="G143" s="178"/>
      <c r="H143" s="8"/>
      <c r="I143" s="160"/>
      <c r="J143" s="160"/>
      <c r="K143" s="178"/>
      <c r="L143" s="160"/>
      <c r="M143" s="8"/>
      <c r="N143" s="160"/>
      <c r="O143" s="150"/>
      <c r="P143" s="160"/>
      <c r="Q143" s="8"/>
      <c r="R143" s="8"/>
      <c r="S143" s="8"/>
      <c r="T143" s="8"/>
      <c r="U143" s="8"/>
      <c r="V143" s="160"/>
      <c r="W143" s="160"/>
      <c r="X143" s="150"/>
      <c r="Y143" s="146"/>
      <c r="Z143" s="160"/>
      <c r="AA143" s="157"/>
      <c r="AB143" s="1172"/>
      <c r="AC143" s="209"/>
      <c r="AD143" s="160"/>
      <c r="AE143" s="209"/>
      <c r="AF143" s="160"/>
      <c r="AG143" s="150"/>
      <c r="AH143" s="1115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57"/>
      <c r="AY143" s="157"/>
      <c r="AZ143" s="160"/>
      <c r="BA143" s="160"/>
      <c r="BB143" s="160"/>
      <c r="BC143" s="160"/>
      <c r="BD143" s="160"/>
      <c r="BE143" s="160"/>
    </row>
    <row r="144" spans="5:57">
      <c r="E144" s="150"/>
      <c r="F144" s="160"/>
      <c r="G144" s="178"/>
      <c r="H144" s="160"/>
      <c r="I144" s="160"/>
      <c r="J144" s="160"/>
      <c r="K144" s="178"/>
      <c r="L144" s="160"/>
      <c r="M144" s="8"/>
      <c r="N144" s="182"/>
      <c r="O144" s="150"/>
      <c r="P144" s="146"/>
      <c r="Q144" s="8"/>
      <c r="R144" s="8"/>
      <c r="S144" s="8"/>
      <c r="T144" s="8"/>
      <c r="U144" s="8"/>
      <c r="V144" s="160"/>
      <c r="W144" s="160"/>
      <c r="X144" s="150"/>
      <c r="Y144" s="146"/>
      <c r="Z144" s="160"/>
      <c r="AA144" s="157"/>
      <c r="AB144" s="1172"/>
      <c r="AC144" s="209"/>
      <c r="AD144" s="160"/>
      <c r="AE144" s="209"/>
      <c r="AF144" s="160"/>
      <c r="AG144" s="150"/>
      <c r="AH144" s="1115"/>
      <c r="AI144" s="18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</row>
    <row r="145" spans="5:57">
      <c r="E145" s="150"/>
      <c r="F145" s="160"/>
      <c r="G145" s="178"/>
      <c r="H145" s="160"/>
      <c r="I145" s="160"/>
      <c r="J145" s="160"/>
      <c r="K145" s="178"/>
      <c r="L145" s="160"/>
      <c r="M145" s="8"/>
      <c r="N145" s="459"/>
      <c r="O145" s="150"/>
      <c r="P145" s="146"/>
      <c r="Q145" s="8"/>
      <c r="R145" s="8"/>
      <c r="S145" s="8"/>
      <c r="T145" s="8"/>
      <c r="U145" s="8"/>
      <c r="V145" s="160"/>
      <c r="W145" s="160"/>
      <c r="X145" s="150"/>
      <c r="Y145" s="146"/>
      <c r="Z145" s="160"/>
      <c r="AA145" s="157"/>
      <c r="AB145" s="1172"/>
      <c r="AC145" s="171"/>
      <c r="AD145" s="1115"/>
      <c r="AE145" s="209"/>
      <c r="AF145" s="1115"/>
      <c r="AG145" s="150"/>
      <c r="AH145" s="1115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</row>
    <row r="146" spans="5:57">
      <c r="E146" s="150"/>
      <c r="F146" s="160"/>
      <c r="G146" s="178"/>
      <c r="H146" s="160"/>
      <c r="I146" s="160"/>
      <c r="J146" s="160"/>
      <c r="K146" s="178"/>
      <c r="L146" s="160"/>
      <c r="M146" s="8"/>
      <c r="N146" s="182"/>
      <c r="O146" s="150"/>
      <c r="P146" s="146"/>
      <c r="Q146" s="8"/>
      <c r="R146" s="8"/>
      <c r="S146" s="8"/>
      <c r="T146" s="8"/>
      <c r="U146" s="8"/>
      <c r="V146" s="160"/>
      <c r="W146" s="160"/>
      <c r="X146" s="150"/>
      <c r="Y146" s="146"/>
      <c r="Z146" s="160"/>
      <c r="AA146" s="157"/>
      <c r="AB146" s="1172"/>
      <c r="AC146" s="209"/>
      <c r="AD146" s="1115"/>
      <c r="AE146" s="209"/>
      <c r="AF146" s="1115"/>
      <c r="AG146" s="150"/>
      <c r="AH146" s="1115"/>
      <c r="AI146" s="18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57"/>
      <c r="BA146" s="160"/>
      <c r="BB146" s="160"/>
      <c r="BC146" s="160"/>
      <c r="BD146" s="160"/>
      <c r="BE146" s="160"/>
    </row>
    <row r="147" spans="5:57">
      <c r="E147" s="157"/>
      <c r="F147" s="160"/>
      <c r="G147" s="178"/>
      <c r="H147" s="160"/>
      <c r="I147" s="287"/>
      <c r="J147" s="160"/>
      <c r="K147" s="178"/>
      <c r="L147" s="160"/>
      <c r="M147" s="8"/>
      <c r="N147" s="182"/>
      <c r="O147" s="150"/>
      <c r="P147" s="146"/>
      <c r="Q147" s="8"/>
      <c r="R147" s="8"/>
      <c r="S147" s="8"/>
      <c r="T147" s="8"/>
      <c r="U147" s="8"/>
      <c r="V147" s="160"/>
      <c r="W147" s="160"/>
      <c r="X147" s="178"/>
      <c r="Y147" s="160"/>
      <c r="Z147" s="160"/>
      <c r="AA147" s="157"/>
      <c r="AB147" s="1114"/>
      <c r="AC147" s="186"/>
      <c r="AD147" s="1115"/>
      <c r="AE147" s="209"/>
      <c r="AF147" s="1115"/>
      <c r="AG147" s="150"/>
      <c r="AH147" s="1115"/>
      <c r="AI147" s="160"/>
      <c r="AJ147" s="160"/>
      <c r="AK147" s="160"/>
      <c r="AL147" s="160"/>
      <c r="AM147" s="157"/>
      <c r="AN147" s="298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287"/>
      <c r="BB147" s="160"/>
      <c r="BC147" s="160"/>
      <c r="BD147" s="160"/>
      <c r="BE147" s="160"/>
    </row>
    <row r="148" spans="5:57">
      <c r="E148" s="160"/>
      <c r="F148" s="160"/>
      <c r="G148" s="178"/>
      <c r="H148" s="160"/>
      <c r="I148" s="160"/>
      <c r="J148" s="160"/>
      <c r="K148" s="178"/>
      <c r="L148" s="160"/>
      <c r="M148" s="8"/>
      <c r="N148" s="302"/>
      <c r="O148" s="150"/>
      <c r="P148" s="146"/>
      <c r="Q148" s="8"/>
      <c r="R148" s="8"/>
      <c r="S148" s="8"/>
      <c r="T148" s="8"/>
      <c r="U148" s="8"/>
      <c r="V148" s="160"/>
      <c r="W148" s="160"/>
      <c r="X148" s="178"/>
      <c r="Y148" s="160"/>
      <c r="Z148" s="160"/>
      <c r="AA148" s="157"/>
      <c r="AB148" s="160"/>
      <c r="AC148" s="150"/>
      <c r="AD148" s="160"/>
      <c r="AE148" s="209"/>
      <c r="AF148" s="160"/>
      <c r="AG148" s="213"/>
      <c r="AH148" s="1115"/>
      <c r="AI148" s="160"/>
      <c r="AJ148" s="170"/>
      <c r="AK148" s="222"/>
      <c r="AL148" s="30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82"/>
      <c r="BA148" s="157"/>
      <c r="BB148" s="157"/>
      <c r="BC148" s="160"/>
      <c r="BD148" s="160"/>
      <c r="BE148" s="160"/>
    </row>
    <row r="149" spans="5:57">
      <c r="E149" s="182"/>
      <c r="F149" s="160"/>
      <c r="G149" s="178"/>
      <c r="H149" s="160"/>
      <c r="I149" s="160"/>
      <c r="J149" s="160"/>
      <c r="K149" s="178"/>
      <c r="L149" s="160"/>
      <c r="M149" s="8"/>
      <c r="N149" s="160"/>
      <c r="O149" s="178"/>
      <c r="P149" s="160"/>
      <c r="Q149" s="8"/>
      <c r="R149" s="8"/>
      <c r="S149" s="8"/>
      <c r="T149" s="8"/>
      <c r="U149" s="8"/>
      <c r="V149" s="160"/>
      <c r="W149" s="160"/>
      <c r="X149" s="178"/>
      <c r="Y149" s="160"/>
      <c r="Z149" s="160"/>
      <c r="AA149" s="157"/>
      <c r="AB149" s="1114"/>
      <c r="AC149" s="182"/>
      <c r="AD149" s="1115"/>
      <c r="AE149" s="209"/>
      <c r="AF149" s="1115"/>
      <c r="AG149" s="160"/>
      <c r="AH149" s="1115"/>
      <c r="AI149" s="160"/>
      <c r="AJ149" s="150"/>
      <c r="AK149" s="249"/>
      <c r="AL149" s="186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50"/>
      <c r="AY149" s="150"/>
      <c r="AZ149" s="150"/>
      <c r="BA149" s="150"/>
      <c r="BB149" s="150"/>
      <c r="BC149" s="160"/>
      <c r="BD149" s="160"/>
      <c r="BE149" s="160"/>
    </row>
    <row r="150" spans="5:57">
      <c r="E150" s="160"/>
      <c r="F150" s="160"/>
      <c r="G150" s="178"/>
      <c r="H150" s="160"/>
      <c r="I150" s="160"/>
      <c r="J150" s="160"/>
      <c r="K150" s="178"/>
      <c r="L150" s="160"/>
      <c r="M150" s="8"/>
      <c r="N150" s="160"/>
      <c r="O150" s="178"/>
      <c r="P150" s="160"/>
      <c r="Q150" s="8"/>
      <c r="R150" s="8"/>
      <c r="S150" s="8"/>
      <c r="T150" s="8"/>
      <c r="U150" s="8"/>
      <c r="V150" s="160"/>
      <c r="W150" s="160"/>
      <c r="X150" s="178"/>
      <c r="Y150" s="160"/>
      <c r="Z150" s="160"/>
      <c r="AA150" s="157"/>
      <c r="AB150" s="1114"/>
      <c r="AC150" s="209"/>
      <c r="AD150" s="1115"/>
      <c r="AE150" s="209"/>
      <c r="AF150" s="160"/>
      <c r="AG150" s="160"/>
      <c r="AH150" s="1115"/>
      <c r="AI150" s="160"/>
      <c r="AJ150" s="150"/>
      <c r="AK150" s="249"/>
      <c r="AL150" s="186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50"/>
      <c r="AY150" s="150"/>
      <c r="AZ150" s="150"/>
      <c r="BA150" s="157"/>
      <c r="BB150" s="159"/>
      <c r="BC150" s="160"/>
      <c r="BD150" s="160"/>
      <c r="BE150" s="160"/>
    </row>
    <row r="151" spans="5:57">
      <c r="E151" s="268"/>
      <c r="F151" s="160"/>
      <c r="G151" s="178"/>
      <c r="H151" s="160"/>
      <c r="I151" s="160"/>
      <c r="J151" s="160"/>
      <c r="K151" s="178"/>
      <c r="L151" s="160"/>
      <c r="M151" s="8"/>
      <c r="N151" s="160"/>
      <c r="O151" s="178"/>
      <c r="P151" s="160"/>
      <c r="Q151" s="8"/>
      <c r="R151" s="8"/>
      <c r="S151" s="8"/>
      <c r="T151" s="8"/>
      <c r="U151" s="8"/>
      <c r="V151" s="160"/>
      <c r="W151" s="160"/>
      <c r="X151" s="178"/>
      <c r="Y151" s="160"/>
      <c r="Z151" s="160"/>
      <c r="AA151" s="157"/>
      <c r="AB151" s="1115"/>
      <c r="AC151" s="209"/>
      <c r="AD151" s="160"/>
      <c r="AE151" s="209"/>
      <c r="AF151" s="1115"/>
      <c r="AG151" s="160"/>
      <c r="AH151" s="1115"/>
      <c r="AI151" s="160"/>
      <c r="AJ151" s="150"/>
      <c r="AK151" s="249"/>
      <c r="AL151" s="186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4"/>
      <c r="AY151" s="150"/>
      <c r="AZ151" s="150"/>
      <c r="BA151" s="150"/>
      <c r="BB151" s="146"/>
      <c r="BC151" s="160"/>
      <c r="BD151" s="160"/>
      <c r="BE151" s="160"/>
    </row>
    <row r="152" spans="5:57">
      <c r="E152" s="286"/>
      <c r="F152" s="160"/>
      <c r="G152" s="178"/>
      <c r="H152" s="160"/>
      <c r="I152" s="287"/>
      <c r="J152" s="160"/>
      <c r="K152" s="178"/>
      <c r="L152" s="160"/>
      <c r="M152" s="8"/>
      <c r="N152" s="160"/>
      <c r="O152" s="178"/>
      <c r="P152" s="160"/>
      <c r="Q152" s="8"/>
      <c r="R152" s="8"/>
      <c r="S152" s="8"/>
      <c r="T152" s="8"/>
      <c r="U152" s="8"/>
      <c r="V152" s="160"/>
      <c r="W152" s="160"/>
      <c r="X152" s="178"/>
      <c r="Y152" s="160"/>
      <c r="Z152" s="160"/>
      <c r="AA152" s="157"/>
      <c r="AB152" s="1114"/>
      <c r="AC152" s="1615"/>
      <c r="AD152" s="1115"/>
      <c r="AE152" s="209"/>
      <c r="AF152" s="1115"/>
      <c r="AG152" s="160"/>
      <c r="AH152" s="1115"/>
      <c r="AI152" s="160"/>
      <c r="AJ152" s="150"/>
      <c r="AK152" s="249"/>
      <c r="AL152" s="186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11"/>
      <c r="AY152" s="160"/>
      <c r="AZ152" s="160"/>
      <c r="BA152" s="150"/>
      <c r="BB152" s="146"/>
      <c r="BC152" s="160"/>
      <c r="BD152" s="160"/>
      <c r="BE152" s="160"/>
    </row>
    <row r="153" spans="5:57">
      <c r="E153" s="157"/>
      <c r="F153" s="160"/>
      <c r="G153" s="178"/>
      <c r="H153" s="160"/>
      <c r="I153" s="159"/>
      <c r="J153" s="160"/>
      <c r="K153" s="178"/>
      <c r="L153" s="160"/>
      <c r="M153" s="8"/>
      <c r="N153" s="160"/>
      <c r="O153" s="178"/>
      <c r="P153" s="160"/>
      <c r="Q153" s="8"/>
      <c r="R153" s="8"/>
      <c r="S153" s="8"/>
      <c r="T153" s="8"/>
      <c r="U153" s="8"/>
      <c r="V153" s="160"/>
      <c r="W153" s="160"/>
      <c r="X153" s="160"/>
      <c r="Y153" s="160"/>
      <c r="Z153" s="160"/>
      <c r="AA153" s="157"/>
      <c r="AB153" s="1176"/>
      <c r="AC153" s="1618"/>
      <c r="AD153" s="1115"/>
      <c r="AE153" s="150"/>
      <c r="AF153" s="1114"/>
      <c r="AG153" s="160"/>
      <c r="AH153" s="1115"/>
      <c r="AI153" s="160"/>
      <c r="AJ153" s="157"/>
      <c r="AK153" s="222"/>
      <c r="AL153" s="186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50"/>
      <c r="BB153" s="146"/>
      <c r="BC153" s="160"/>
      <c r="BD153" s="160"/>
      <c r="BE153" s="160"/>
    </row>
    <row r="154" spans="5:57">
      <c r="E154" s="150"/>
      <c r="F154" s="160"/>
      <c r="G154" s="178"/>
      <c r="H154" s="160"/>
      <c r="I154" s="146"/>
      <c r="J154" s="160"/>
      <c r="K154" s="178"/>
      <c r="L154" s="160"/>
      <c r="M154" s="8"/>
      <c r="N154" s="160"/>
      <c r="O154" s="178"/>
      <c r="P154" s="160"/>
      <c r="Q154" s="8"/>
      <c r="R154" s="8"/>
      <c r="S154" s="8"/>
      <c r="T154" s="8"/>
      <c r="U154" s="8"/>
      <c r="V154" s="160"/>
      <c r="W154" s="160"/>
      <c r="X154" s="150"/>
      <c r="Y154" s="174"/>
      <c r="Z154" s="160"/>
      <c r="AA154" s="157"/>
      <c r="AB154" s="1115"/>
      <c r="AC154" s="160"/>
      <c r="AD154" s="1115"/>
      <c r="AE154" s="209"/>
      <c r="AF154" s="1115"/>
      <c r="AG154" s="160"/>
      <c r="AH154" s="1115"/>
      <c r="AI154" s="160"/>
      <c r="AJ154" s="150"/>
      <c r="AK154" s="262"/>
      <c r="AL154" s="186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70"/>
      <c r="AY154" s="160"/>
      <c r="AZ154" s="160"/>
      <c r="BA154" s="160"/>
      <c r="BB154" s="160"/>
      <c r="BC154" s="160"/>
      <c r="BD154" s="160"/>
      <c r="BE154" s="160"/>
    </row>
    <row r="155" spans="5:57" ht="15.6">
      <c r="E155" s="150"/>
      <c r="F155" s="160"/>
      <c r="G155" s="178"/>
      <c r="H155" s="160"/>
      <c r="I155" s="146"/>
      <c r="J155" s="160"/>
      <c r="K155" s="178"/>
      <c r="L155" s="160"/>
      <c r="M155" s="8"/>
      <c r="N155" s="185"/>
      <c r="O155" s="160"/>
      <c r="P155" s="160"/>
      <c r="Q155" s="8"/>
      <c r="R155" s="8"/>
      <c r="S155" s="8"/>
      <c r="T155" s="8"/>
      <c r="U155" s="8"/>
      <c r="V155" s="160"/>
      <c r="W155" s="160"/>
      <c r="X155" s="150"/>
      <c r="Y155" s="146"/>
      <c r="Z155" s="160"/>
      <c r="AA155" s="157"/>
      <c r="AB155" s="1115"/>
      <c r="AC155" s="160"/>
      <c r="AD155" s="1116"/>
      <c r="AE155" s="281"/>
      <c r="AF155" s="1115"/>
      <c r="AG155" s="135"/>
      <c r="AH155" s="1115"/>
      <c r="AI155" s="160"/>
      <c r="AJ155" s="150"/>
      <c r="AK155" s="146"/>
      <c r="AL155" s="186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</row>
    <row r="156" spans="5:57">
      <c r="E156" s="157"/>
      <c r="F156" s="160"/>
      <c r="G156" s="178"/>
      <c r="H156" s="160"/>
      <c r="I156" s="171"/>
      <c r="J156" s="160"/>
      <c r="K156" s="178"/>
      <c r="L156" s="160"/>
      <c r="M156" s="8"/>
      <c r="N156" s="196"/>
      <c r="O156" s="150"/>
      <c r="P156" s="174"/>
      <c r="Q156" s="8"/>
      <c r="R156" s="8"/>
      <c r="S156" s="8"/>
      <c r="T156" s="8"/>
      <c r="U156" s="8"/>
      <c r="V156" s="160"/>
      <c r="W156" s="160"/>
      <c r="X156" s="150"/>
      <c r="Y156" s="146"/>
      <c r="Z156" s="160"/>
      <c r="AA156" s="157"/>
      <c r="AB156" s="160"/>
      <c r="AC156" s="209"/>
      <c r="AD156" s="160"/>
      <c r="AE156" s="209"/>
      <c r="AF156" s="1115"/>
      <c r="AG156" s="157"/>
      <c r="AH156" s="1115"/>
      <c r="AI156" s="160"/>
      <c r="AJ156" s="150"/>
      <c r="AK156" s="262"/>
      <c r="AL156" s="186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</row>
    <row r="157" spans="5:57">
      <c r="E157" s="157"/>
      <c r="F157" s="160"/>
      <c r="G157" s="178"/>
      <c r="H157" s="160"/>
      <c r="I157" s="655"/>
      <c r="J157" s="160"/>
      <c r="K157" s="178"/>
      <c r="L157" s="160"/>
      <c r="M157" s="8"/>
      <c r="N157" s="184"/>
      <c r="O157" s="150"/>
      <c r="P157" s="146"/>
      <c r="Q157" s="8"/>
      <c r="R157" s="8"/>
      <c r="S157" s="8"/>
      <c r="T157" s="8"/>
      <c r="U157" s="8"/>
      <c r="V157" s="160"/>
      <c r="W157" s="160"/>
      <c r="X157" s="150"/>
      <c r="Y157" s="146"/>
      <c r="Z157" s="160"/>
      <c r="AA157" s="157"/>
      <c r="AB157" s="1115"/>
      <c r="AC157" s="209"/>
      <c r="AD157" s="160"/>
      <c r="AE157" s="209"/>
      <c r="AF157" s="1115"/>
      <c r="AG157" s="157"/>
      <c r="AH157" s="1115"/>
      <c r="AI157" s="160"/>
      <c r="AJ157" s="150"/>
      <c r="AK157" s="170"/>
      <c r="AL157" s="186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</row>
    <row r="158" spans="5:57">
      <c r="E158" s="157"/>
      <c r="F158" s="160"/>
      <c r="G158" s="178"/>
      <c r="H158" s="160"/>
      <c r="I158" s="146"/>
      <c r="J158" s="160"/>
      <c r="K158" s="178"/>
      <c r="L158" s="160"/>
      <c r="M158" s="8"/>
      <c r="N158" s="180"/>
      <c r="O158" s="150"/>
      <c r="P158" s="146"/>
      <c r="Q158" s="8"/>
      <c r="R158" s="8"/>
      <c r="S158" s="8"/>
      <c r="T158" s="8"/>
      <c r="U158" s="8"/>
      <c r="V158" s="160"/>
      <c r="W158" s="160"/>
      <c r="X158" s="150"/>
      <c r="Y158" s="159"/>
      <c r="Z158" s="160"/>
      <c r="AA158" s="157"/>
      <c r="AB158" s="1172"/>
      <c r="AC158" s="209"/>
      <c r="AD158" s="160"/>
      <c r="AE158" s="209"/>
      <c r="AF158" s="1115"/>
      <c r="AG158" s="157"/>
      <c r="AH158" s="1115"/>
      <c r="AI158" s="160"/>
      <c r="AJ158" s="150"/>
      <c r="AK158" s="170"/>
      <c r="AL158" s="186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</row>
    <row r="159" spans="5:57">
      <c r="E159" s="150"/>
      <c r="F159" s="160"/>
      <c r="G159" s="178"/>
      <c r="H159" s="160"/>
      <c r="I159" s="146"/>
      <c r="J159" s="160"/>
      <c r="K159" s="178"/>
      <c r="L159" s="160"/>
      <c r="M159" s="8"/>
      <c r="N159" s="180"/>
      <c r="O159" s="150"/>
      <c r="P159" s="146"/>
      <c r="Q159" s="8"/>
      <c r="R159" s="8"/>
      <c r="S159" s="8"/>
      <c r="T159" s="8"/>
      <c r="U159" s="8"/>
      <c r="V159" s="160"/>
      <c r="W159" s="160"/>
      <c r="X159" s="150"/>
      <c r="Y159" s="146"/>
      <c r="Z159" s="160"/>
      <c r="AA159" s="157"/>
      <c r="AB159" s="1612"/>
      <c r="AC159" s="209"/>
      <c r="AD159" s="1115"/>
      <c r="AE159" s="209"/>
      <c r="AF159" s="160"/>
      <c r="AG159" s="157"/>
      <c r="AH159" s="1115"/>
      <c r="AI159" s="160"/>
      <c r="AJ159" s="150"/>
      <c r="AK159" s="170"/>
      <c r="AL159" s="186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</row>
    <row r="160" spans="5:57" ht="15.75" customHeight="1">
      <c r="E160" s="160"/>
      <c r="F160" s="160"/>
      <c r="G160" s="178"/>
      <c r="H160" s="160"/>
      <c r="I160" s="160"/>
      <c r="J160" s="160"/>
      <c r="K160" s="178"/>
      <c r="L160" s="160"/>
      <c r="M160" s="8"/>
      <c r="N160" s="180"/>
      <c r="O160" s="150"/>
      <c r="P160" s="159"/>
      <c r="Q160" s="8"/>
      <c r="R160" s="8"/>
      <c r="S160" s="8"/>
      <c r="T160" s="8"/>
      <c r="U160" s="8"/>
      <c r="V160" s="160"/>
      <c r="W160" s="160"/>
      <c r="X160" s="150"/>
      <c r="Y160" s="146"/>
      <c r="Z160" s="160"/>
      <c r="AA160" s="157"/>
      <c r="AB160" s="160"/>
      <c r="AC160" s="209"/>
      <c r="AD160" s="1115"/>
      <c r="AE160" s="209"/>
      <c r="AF160" s="160"/>
      <c r="AG160" s="157"/>
      <c r="AH160" s="1115"/>
      <c r="AI160" s="160"/>
      <c r="AJ160" s="150"/>
      <c r="AK160" s="297"/>
      <c r="AL160" s="186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50"/>
      <c r="AW160" s="160"/>
      <c r="AX160" s="160"/>
      <c r="AY160" s="160"/>
      <c r="AZ160" s="160"/>
      <c r="BA160" s="160"/>
      <c r="BB160" s="160"/>
      <c r="BC160" s="160"/>
      <c r="BD160" s="160"/>
      <c r="BE160" s="160"/>
    </row>
    <row r="161" spans="5:57" ht="15.6">
      <c r="E161" s="160"/>
      <c r="F161" s="160"/>
      <c r="G161" s="178"/>
      <c r="H161" s="160"/>
      <c r="I161" s="160"/>
      <c r="J161" s="160"/>
      <c r="K161" s="178"/>
      <c r="L161" s="160"/>
      <c r="M161" s="8"/>
      <c r="N161" s="180"/>
      <c r="O161" s="150"/>
      <c r="P161" s="146"/>
      <c r="Q161" s="8"/>
      <c r="R161" s="8"/>
      <c r="S161" s="8"/>
      <c r="T161" s="8"/>
      <c r="U161" s="8"/>
      <c r="V161" s="160"/>
      <c r="W161" s="160"/>
      <c r="X161" s="178"/>
      <c r="Y161" s="160"/>
      <c r="Z161" s="160"/>
      <c r="AA161" s="157"/>
      <c r="AB161" s="160"/>
      <c r="AC161" s="150"/>
      <c r="AD161" s="160"/>
      <c r="AE161" s="209"/>
      <c r="AF161" s="160"/>
      <c r="AG161" s="150"/>
      <c r="AH161" s="1115"/>
      <c r="AI161" s="160"/>
      <c r="AJ161" s="150"/>
      <c r="AK161" s="297"/>
      <c r="AL161" s="186"/>
      <c r="AM161" s="160"/>
      <c r="AN161" s="160"/>
      <c r="AO161" s="160"/>
      <c r="AP161" s="160"/>
      <c r="AQ161" s="160"/>
      <c r="AR161" s="160"/>
      <c r="AS161" s="160"/>
      <c r="AT161" s="150"/>
      <c r="AU161" s="146"/>
      <c r="AV161" s="157"/>
      <c r="AW161" s="160"/>
      <c r="AX161" s="160"/>
      <c r="AY161" s="160"/>
      <c r="AZ161" s="160"/>
      <c r="BA161" s="160"/>
      <c r="BB161" s="160"/>
      <c r="BC161" s="160"/>
      <c r="BD161" s="160"/>
      <c r="BE161" s="160"/>
    </row>
    <row r="162" spans="5:57" ht="12.75" customHeight="1">
      <c r="E162" s="160"/>
      <c r="F162" s="160"/>
      <c r="G162" s="178"/>
      <c r="H162" s="160"/>
      <c r="I162" s="160"/>
      <c r="J162" s="160"/>
      <c r="K162" s="178"/>
      <c r="L162" s="160"/>
      <c r="M162" s="8"/>
      <c r="N162" s="184"/>
      <c r="O162" s="150"/>
      <c r="P162" s="146"/>
      <c r="Q162" s="8"/>
      <c r="R162" s="8"/>
      <c r="S162" s="8"/>
      <c r="T162" s="8"/>
      <c r="U162" s="8"/>
      <c r="V162" s="160"/>
      <c r="W162" s="160"/>
      <c r="X162" s="178"/>
      <c r="Y162" s="160"/>
      <c r="Z162" s="160"/>
      <c r="AA162" s="157"/>
      <c r="AB162" s="1172"/>
      <c r="AC162" s="209"/>
      <c r="AD162" s="160"/>
      <c r="AE162" s="209"/>
      <c r="AF162" s="160"/>
      <c r="AG162" s="150"/>
      <c r="AH162" s="1115"/>
      <c r="AI162" s="160"/>
      <c r="AJ162" s="150"/>
      <c r="AK162" s="297"/>
      <c r="AL162" s="186"/>
      <c r="AM162" s="160"/>
      <c r="AN162" s="160"/>
      <c r="AO162" s="160"/>
      <c r="AP162" s="160"/>
      <c r="AQ162" s="160"/>
      <c r="AR162" s="160"/>
      <c r="AS162" s="160"/>
      <c r="AT162" s="150"/>
      <c r="AU162" s="146"/>
      <c r="AV162" s="160"/>
      <c r="AW162" s="160"/>
      <c r="AX162" s="212"/>
      <c r="AY162" s="212"/>
      <c r="AZ162" s="160"/>
      <c r="BA162" s="160"/>
      <c r="BB162" s="160"/>
      <c r="BC162" s="160"/>
      <c r="BD162" s="160"/>
      <c r="BE162" s="160"/>
    </row>
    <row r="163" spans="5:57" ht="14.25" customHeight="1">
      <c r="E163" s="160"/>
      <c r="F163" s="160"/>
      <c r="G163" s="178"/>
      <c r="H163" s="160"/>
      <c r="I163" s="160"/>
      <c r="J163" s="160"/>
      <c r="K163" s="178"/>
      <c r="L163" s="160"/>
      <c r="M163" s="8"/>
      <c r="N163" s="160"/>
      <c r="O163" s="178"/>
      <c r="P163" s="160"/>
      <c r="Q163" s="8"/>
      <c r="R163" s="8"/>
      <c r="S163" s="8"/>
      <c r="T163" s="8"/>
      <c r="U163" s="8"/>
      <c r="V163" s="160"/>
      <c r="W163" s="160"/>
      <c r="X163" s="178"/>
      <c r="Y163" s="160"/>
      <c r="Z163" s="160"/>
      <c r="AA163" s="157"/>
      <c r="AB163" s="1173"/>
      <c r="AC163" s="209"/>
      <c r="AD163" s="160"/>
      <c r="AE163" s="209"/>
      <c r="AF163" s="160"/>
      <c r="AG163" s="150"/>
      <c r="AH163" s="1622"/>
      <c r="AI163" s="160"/>
      <c r="AJ163" s="150"/>
      <c r="AK163" s="297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46"/>
      <c r="AV163" s="160"/>
      <c r="AW163" s="160"/>
      <c r="AX163" s="212"/>
      <c r="AY163" s="212"/>
      <c r="AZ163" s="160"/>
      <c r="BA163" s="160"/>
      <c r="BB163" s="160"/>
      <c r="BC163" s="160"/>
      <c r="BD163" s="160"/>
      <c r="BE163" s="160"/>
    </row>
    <row r="164" spans="5:57" ht="14.25" customHeight="1">
      <c r="E164" s="160"/>
      <c r="F164" s="160"/>
      <c r="G164" s="178"/>
      <c r="H164" s="160"/>
      <c r="I164" s="160"/>
      <c r="J164" s="160"/>
      <c r="K164" s="178"/>
      <c r="L164" s="160"/>
      <c r="M164" s="8"/>
      <c r="N164" s="160"/>
      <c r="O164" s="178"/>
      <c r="P164" s="160"/>
      <c r="Q164" s="8"/>
      <c r="R164" s="8"/>
      <c r="S164" s="8"/>
      <c r="T164" s="8"/>
      <c r="U164" s="8"/>
      <c r="V164" s="160"/>
      <c r="W164" s="160"/>
      <c r="X164" s="178"/>
      <c r="Y164" s="160"/>
      <c r="Z164" s="160"/>
      <c r="AA164" s="157"/>
      <c r="AB164" s="160"/>
      <c r="AC164" s="171"/>
      <c r="AD164" s="160"/>
      <c r="AE164" s="209"/>
      <c r="AF164" s="1115"/>
      <c r="AG164" s="150"/>
      <c r="AH164" s="1622"/>
      <c r="AI164" s="160"/>
      <c r="AJ164" s="150"/>
      <c r="AK164" s="297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50"/>
      <c r="AV164" s="150"/>
      <c r="AW164" s="160"/>
      <c r="AX164" s="212"/>
      <c r="AY164" s="212"/>
      <c r="AZ164" s="160"/>
      <c r="BA164" s="160"/>
      <c r="BB164" s="160"/>
      <c r="BC164" s="160"/>
      <c r="BD164" s="160"/>
      <c r="BE164" s="160"/>
    </row>
    <row r="165" spans="5:57" ht="15.6">
      <c r="E165" s="160"/>
      <c r="F165" s="160"/>
      <c r="G165" s="178"/>
      <c r="H165" s="160"/>
      <c r="I165" s="160"/>
      <c r="J165" s="160"/>
      <c r="K165" s="178"/>
      <c r="L165" s="160"/>
      <c r="M165" s="8"/>
      <c r="N165" s="160"/>
      <c r="O165" s="178"/>
      <c r="P165" s="160"/>
      <c r="Q165" s="8"/>
      <c r="R165" s="8"/>
      <c r="S165" s="8"/>
      <c r="T165" s="8"/>
      <c r="U165" s="8"/>
      <c r="V165" s="160"/>
      <c r="W165" s="160"/>
      <c r="X165" s="178"/>
      <c r="Y165" s="160"/>
      <c r="Z165" s="160"/>
      <c r="AA165" s="157"/>
      <c r="AB165" s="160"/>
      <c r="AC165" s="209"/>
      <c r="AD165" s="160"/>
      <c r="AE165" s="209"/>
      <c r="AF165" s="1115"/>
      <c r="AG165" s="150"/>
      <c r="AH165" s="1115"/>
      <c r="AI165" s="160"/>
      <c r="AJ165" s="160"/>
      <c r="AK165" s="297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50"/>
      <c r="AV165" s="150"/>
      <c r="AW165" s="160"/>
      <c r="AX165" s="150"/>
      <c r="AY165" s="150"/>
      <c r="AZ165" s="160"/>
      <c r="BA165" s="160"/>
      <c r="BB165" s="160"/>
      <c r="BC165" s="160"/>
      <c r="BD165" s="160"/>
      <c r="BE165" s="160"/>
    </row>
    <row r="166" spans="5:57" ht="15.6">
      <c r="E166" s="150"/>
      <c r="F166" s="160"/>
      <c r="G166" s="178"/>
      <c r="H166" s="160"/>
      <c r="I166" s="146"/>
      <c r="J166" s="8"/>
      <c r="K166" s="8"/>
      <c r="L166" s="8"/>
      <c r="M166" s="8"/>
      <c r="N166" s="160"/>
      <c r="O166" s="178"/>
      <c r="P166" s="160"/>
      <c r="Q166" s="8"/>
      <c r="R166" s="8"/>
      <c r="S166" s="8"/>
      <c r="T166" s="8"/>
      <c r="U166" s="8"/>
      <c r="V166" s="160"/>
      <c r="W166" s="160"/>
      <c r="X166" s="178"/>
      <c r="Y166" s="160"/>
      <c r="Z166" s="160"/>
      <c r="AA166" s="157"/>
      <c r="AB166" s="1114"/>
      <c r="AC166" s="186"/>
      <c r="AD166" s="160"/>
      <c r="AE166" s="209"/>
      <c r="AF166" s="1115"/>
      <c r="AG166" s="150"/>
      <c r="AH166" s="1115"/>
      <c r="AI166" s="160"/>
      <c r="AJ166" s="160"/>
      <c r="AK166" s="297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261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</row>
    <row r="167" spans="5:57">
      <c r="E167" s="150"/>
      <c r="F167" s="160"/>
      <c r="G167" s="178"/>
      <c r="H167" s="160"/>
      <c r="I167" s="159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160"/>
      <c r="W167" s="160"/>
      <c r="X167" s="178"/>
      <c r="Y167" s="160"/>
      <c r="Z167" s="160"/>
      <c r="AA167" s="157"/>
      <c r="AB167" s="1617"/>
      <c r="AC167" s="209"/>
      <c r="AD167" s="160"/>
      <c r="AE167" s="209"/>
      <c r="AF167" s="1115"/>
      <c r="AG167" s="150"/>
      <c r="AH167" s="1115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50"/>
      <c r="AV167" s="146"/>
      <c r="AW167" s="160"/>
      <c r="AX167" s="160"/>
      <c r="AY167" s="160"/>
      <c r="AZ167" s="160"/>
      <c r="BA167" s="160"/>
      <c r="BB167" s="160"/>
      <c r="BC167" s="160"/>
      <c r="BD167" s="160"/>
      <c r="BE167" s="160"/>
    </row>
    <row r="168" spans="5:57">
      <c r="E168" s="150"/>
      <c r="F168" s="160"/>
      <c r="G168" s="178"/>
      <c r="H168" s="160"/>
      <c r="I168" s="159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160"/>
      <c r="W168" s="160"/>
      <c r="X168" s="178"/>
      <c r="Y168" s="160"/>
      <c r="Z168" s="160"/>
      <c r="AA168" s="157"/>
      <c r="AB168" s="160"/>
      <c r="AC168" s="182"/>
      <c r="AD168" s="1115"/>
      <c r="AE168" s="209"/>
      <c r="AF168" s="1115"/>
      <c r="AG168" s="150"/>
      <c r="AH168" s="1176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50"/>
      <c r="AV168" s="146"/>
      <c r="AW168" s="160"/>
      <c r="AX168" s="160"/>
      <c r="AY168" s="160"/>
      <c r="AZ168" s="160"/>
      <c r="BA168" s="160"/>
      <c r="BB168" s="160"/>
      <c r="BC168" s="160"/>
      <c r="BD168" s="160"/>
      <c r="BE168" s="160"/>
    </row>
    <row r="169" spans="5:57">
      <c r="E169" s="160"/>
      <c r="F169" s="160"/>
      <c r="G169" s="178"/>
      <c r="H169" s="160"/>
      <c r="I169" s="159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60"/>
      <c r="W169" s="160"/>
      <c r="X169" s="178"/>
      <c r="Y169" s="160"/>
      <c r="Z169" s="160"/>
      <c r="AA169" s="157"/>
      <c r="AB169" s="1114"/>
      <c r="AC169" s="209"/>
      <c r="AD169" s="1115"/>
      <c r="AE169" s="209"/>
      <c r="AF169" s="160"/>
      <c r="AG169" s="213"/>
      <c r="AH169" s="1115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4"/>
      <c r="AS169" s="165"/>
      <c r="AT169" s="146"/>
      <c r="AU169" s="150"/>
      <c r="AV169" s="146"/>
      <c r="AW169" s="160"/>
      <c r="AX169" s="160"/>
      <c r="AY169" s="160"/>
      <c r="AZ169" s="160"/>
      <c r="BA169" s="160"/>
      <c r="BB169" s="160"/>
      <c r="BC169" s="160"/>
      <c r="BD169" s="160"/>
      <c r="BE169" s="160"/>
    </row>
    <row r="170" spans="5:57" ht="13.5" customHeight="1">
      <c r="E170" s="160"/>
      <c r="F170" s="160"/>
      <c r="G170" s="178"/>
      <c r="H170" s="160"/>
      <c r="I170" s="146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160"/>
      <c r="W170" s="160"/>
      <c r="X170" s="307"/>
      <c r="Y170" s="230"/>
      <c r="Z170" s="160"/>
      <c r="AA170" s="157"/>
      <c r="AB170" s="1115"/>
      <c r="AC170" s="209"/>
      <c r="AD170" s="160"/>
      <c r="AE170" s="209"/>
      <c r="AF170" s="160"/>
      <c r="AG170" s="150"/>
      <c r="AH170" s="1115"/>
      <c r="AI170" s="160"/>
      <c r="AJ170" s="150"/>
      <c r="AK170" s="1509"/>
      <c r="AL170" s="160"/>
      <c r="AM170" s="160"/>
      <c r="AN170" s="160"/>
      <c r="AO170" s="160"/>
      <c r="AP170" s="160"/>
      <c r="AQ170" s="160"/>
      <c r="AR170" s="150"/>
      <c r="AS170" s="146"/>
      <c r="AT170" s="146"/>
      <c r="AU170" s="150"/>
      <c r="AV170" s="146"/>
      <c r="AW170" s="160"/>
      <c r="AX170" s="160"/>
      <c r="AY170" s="160"/>
      <c r="AZ170" s="160"/>
      <c r="BA170" s="160"/>
      <c r="BB170" s="160"/>
      <c r="BC170" s="160"/>
      <c r="BD170" s="160"/>
      <c r="BE170" s="160"/>
    </row>
    <row r="171" spans="5:57">
      <c r="E171" s="286"/>
      <c r="F171" s="160"/>
      <c r="G171" s="178"/>
      <c r="H171" s="160"/>
      <c r="I171" s="160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60"/>
      <c r="W171" s="160"/>
      <c r="X171" s="638"/>
      <c r="Y171" s="160"/>
      <c r="Z171" s="160"/>
      <c r="AA171" s="157"/>
      <c r="AB171" s="1114"/>
      <c r="AC171" s="1615"/>
      <c r="AD171" s="1115"/>
      <c r="AE171" s="209"/>
      <c r="AF171" s="160"/>
      <c r="AG171" s="150"/>
      <c r="AH171" s="160"/>
      <c r="AI171" s="262"/>
      <c r="AJ171" s="150"/>
      <c r="AK171" s="146"/>
      <c r="AL171" s="160"/>
      <c r="AM171" s="160"/>
      <c r="AN171" s="160"/>
      <c r="AO171" s="160"/>
      <c r="AP171" s="160"/>
      <c r="AQ171" s="160"/>
      <c r="AR171" s="150"/>
      <c r="AS171" s="146"/>
      <c r="AT171" s="146"/>
      <c r="AU171" s="164"/>
      <c r="AV171" s="165"/>
      <c r="AW171" s="160"/>
      <c r="AX171" s="160"/>
      <c r="AY171" s="160"/>
      <c r="AZ171" s="160"/>
      <c r="BA171" s="160"/>
      <c r="BB171" s="160"/>
      <c r="BC171" s="160"/>
      <c r="BD171" s="160"/>
      <c r="BE171" s="160"/>
    </row>
    <row r="172" spans="5:57">
      <c r="E172" s="150"/>
      <c r="F172" s="160"/>
      <c r="G172" s="178"/>
      <c r="H172" s="160"/>
      <c r="I172" s="160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60"/>
      <c r="W172" s="160"/>
      <c r="X172" s="160"/>
      <c r="Y172" s="160"/>
      <c r="Z172" s="160"/>
      <c r="AA172" s="157"/>
      <c r="AB172" s="1176"/>
      <c r="AC172" s="1618"/>
      <c r="AD172" s="1114"/>
      <c r="AE172" s="150"/>
      <c r="AF172" s="1114"/>
      <c r="AG172" s="160"/>
      <c r="AH172" s="1115"/>
      <c r="AI172" s="157"/>
      <c r="AJ172" s="150"/>
      <c r="AK172" s="146"/>
      <c r="AL172" s="160"/>
      <c r="AM172" s="160"/>
      <c r="AN172" s="160"/>
      <c r="AO172" s="160"/>
      <c r="AP172" s="160"/>
      <c r="AQ172" s="160"/>
      <c r="AR172" s="160"/>
      <c r="AS172" s="160"/>
      <c r="AT172" s="159"/>
      <c r="AU172" s="164"/>
      <c r="AV172" s="165"/>
      <c r="AW172" s="160"/>
      <c r="AX172" s="160"/>
      <c r="AY172" s="160"/>
      <c r="AZ172" s="160"/>
      <c r="BA172" s="160"/>
      <c r="BB172" s="160"/>
      <c r="BC172" s="160"/>
      <c r="BD172" s="160"/>
      <c r="BE172" s="160"/>
    </row>
    <row r="173" spans="5:57" ht="15.6">
      <c r="E173" s="150"/>
      <c r="F173" s="160"/>
      <c r="G173" s="178"/>
      <c r="H173" s="160"/>
      <c r="I173" s="160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160"/>
      <c r="W173" s="160"/>
      <c r="X173" s="178"/>
      <c r="Y173" s="160"/>
      <c r="Z173" s="160"/>
      <c r="AA173" s="157"/>
      <c r="AB173" s="1115"/>
      <c r="AC173" s="160"/>
      <c r="AD173" s="1115"/>
      <c r="AE173" s="157"/>
      <c r="AF173" s="160"/>
      <c r="AG173" s="150"/>
      <c r="AH173" s="1114"/>
      <c r="AI173" s="157"/>
      <c r="AJ173" s="150"/>
      <c r="AK173" s="146"/>
      <c r="AL173" s="160"/>
      <c r="AM173" s="160"/>
      <c r="AN173" s="160"/>
      <c r="AO173" s="160"/>
      <c r="AP173" s="160"/>
      <c r="AQ173" s="160"/>
      <c r="AR173" s="150"/>
      <c r="AS173" s="297"/>
      <c r="AT173" s="160"/>
      <c r="AU173" s="160"/>
      <c r="AV173" s="150"/>
      <c r="AW173" s="160"/>
      <c r="AX173" s="160"/>
      <c r="AY173" s="160"/>
      <c r="AZ173" s="160"/>
      <c r="BA173" s="160"/>
      <c r="BB173" s="160"/>
      <c r="BC173" s="160"/>
      <c r="BD173" s="160"/>
      <c r="BE173" s="160"/>
    </row>
    <row r="174" spans="5:57" ht="15.6">
      <c r="E174" s="157"/>
      <c r="F174" s="160"/>
      <c r="G174" s="178"/>
      <c r="H174" s="160"/>
      <c r="I174" s="160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60"/>
      <c r="W174" s="160"/>
      <c r="X174" s="307"/>
      <c r="Y174" s="640"/>
      <c r="Z174" s="160"/>
      <c r="AA174" s="157"/>
      <c r="AB174" s="1115"/>
      <c r="AC174" s="160"/>
      <c r="AD174" s="1116"/>
      <c r="AE174" s="281"/>
      <c r="AF174" s="1115"/>
      <c r="AG174" s="135"/>
      <c r="AH174" s="1115"/>
      <c r="AI174" s="157"/>
      <c r="AJ174" s="150"/>
      <c r="AK174" s="159"/>
      <c r="AL174" s="160"/>
      <c r="AM174" s="160"/>
      <c r="AN174" s="160"/>
      <c r="AO174" s="160"/>
      <c r="AP174" s="160"/>
      <c r="AQ174" s="160"/>
      <c r="AR174" s="150"/>
      <c r="AS174" s="297"/>
      <c r="AT174" s="160"/>
      <c r="AU174" s="160"/>
      <c r="AV174" s="213"/>
      <c r="AW174" s="160"/>
      <c r="AX174" s="160"/>
      <c r="AY174" s="160"/>
      <c r="AZ174" s="160"/>
      <c r="BA174" s="160"/>
      <c r="BB174" s="160"/>
      <c r="BC174" s="160"/>
      <c r="BD174" s="160"/>
      <c r="BE174" s="160"/>
    </row>
    <row r="175" spans="5:57" ht="15.6">
      <c r="E175" s="150"/>
      <c r="F175" s="160"/>
      <c r="G175" s="178"/>
      <c r="H175" s="160"/>
      <c r="I175" s="160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160"/>
      <c r="W175" s="160"/>
      <c r="X175" s="150"/>
      <c r="Y175" s="146"/>
      <c r="Z175" s="160"/>
      <c r="AA175" s="157"/>
      <c r="AB175" s="1115"/>
      <c r="AC175" s="209"/>
      <c r="AD175" s="160"/>
      <c r="AE175" s="209"/>
      <c r="AF175" s="1115"/>
      <c r="AG175" s="157"/>
      <c r="AH175" s="1115"/>
      <c r="AI175" s="160"/>
      <c r="AJ175" s="157"/>
      <c r="AK175" s="159"/>
      <c r="AL175" s="160"/>
      <c r="AM175" s="160"/>
      <c r="AN175" s="160"/>
      <c r="AO175" s="160"/>
      <c r="AP175" s="160"/>
      <c r="AQ175" s="160"/>
      <c r="AR175" s="150"/>
      <c r="AS175" s="297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</row>
    <row r="176" spans="5:57" ht="15.6">
      <c r="E176" s="160"/>
      <c r="F176" s="160"/>
      <c r="G176" s="178"/>
      <c r="H176" s="160"/>
      <c r="I176" s="160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60"/>
      <c r="W176" s="160"/>
      <c r="X176" s="209"/>
      <c r="Y176" s="146"/>
      <c r="Z176" s="160"/>
      <c r="AA176" s="157"/>
      <c r="AB176" s="1115"/>
      <c r="AC176" s="209"/>
      <c r="AD176" s="160"/>
      <c r="AE176" s="209"/>
      <c r="AF176" s="1115"/>
      <c r="AG176" s="157"/>
      <c r="AH176" s="1115"/>
      <c r="AI176" s="160"/>
      <c r="AJ176" s="157"/>
      <c r="AK176" s="159"/>
      <c r="AL176" s="160"/>
      <c r="AM176" s="160"/>
      <c r="AN176" s="160"/>
      <c r="AO176" s="160"/>
      <c r="AP176" s="160"/>
      <c r="AQ176" s="160"/>
      <c r="AR176" s="150"/>
      <c r="AS176" s="297"/>
      <c r="AT176" s="160"/>
      <c r="AU176" s="15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</row>
    <row r="177" spans="5:57" ht="15.6">
      <c r="E177" s="160"/>
      <c r="F177" s="160"/>
      <c r="G177" s="178"/>
      <c r="H177" s="160"/>
      <c r="I177" s="160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160"/>
      <c r="W177" s="160"/>
      <c r="X177" s="160"/>
      <c r="Y177" s="178"/>
      <c r="Z177" s="160"/>
      <c r="AA177" s="157"/>
      <c r="AB177" s="1172"/>
      <c r="AC177" s="209"/>
      <c r="AD177" s="1115"/>
      <c r="AE177" s="209"/>
      <c r="AF177" s="160"/>
      <c r="AG177" s="157"/>
      <c r="AH177" s="1126"/>
      <c r="AI177" s="160"/>
      <c r="AJ177" s="160"/>
      <c r="AK177" s="150"/>
      <c r="AL177" s="150"/>
      <c r="AM177" s="160"/>
      <c r="AN177" s="298"/>
      <c r="AO177" s="160"/>
      <c r="AP177" s="160"/>
      <c r="AQ177" s="160"/>
      <c r="AR177" s="150"/>
      <c r="AS177" s="297"/>
      <c r="AT177" s="160"/>
      <c r="AU177" s="164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</row>
    <row r="178" spans="5:57" ht="15.6">
      <c r="E178" s="150"/>
      <c r="F178" s="160"/>
      <c r="G178" s="178"/>
      <c r="H178" s="160"/>
      <c r="I178" s="146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160"/>
      <c r="W178" s="160"/>
      <c r="X178" s="174"/>
      <c r="Y178" s="159"/>
      <c r="Z178" s="160"/>
      <c r="AA178" s="157"/>
      <c r="AB178" s="1612"/>
      <c r="AC178" s="209"/>
      <c r="AD178" s="160"/>
      <c r="AE178" s="209"/>
      <c r="AF178" s="1115"/>
      <c r="AG178" s="150"/>
      <c r="AH178" s="1115"/>
      <c r="AI178" s="160"/>
      <c r="AJ178" s="160"/>
      <c r="AK178" s="160"/>
      <c r="AL178" s="160"/>
      <c r="AM178" s="157"/>
      <c r="AN178" s="298"/>
      <c r="AO178" s="160"/>
      <c r="AP178" s="160"/>
      <c r="AQ178" s="160"/>
      <c r="AR178" s="150"/>
      <c r="AS178" s="297"/>
      <c r="AT178" s="160"/>
      <c r="AU178" s="299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</row>
    <row r="179" spans="5:57" ht="15.6">
      <c r="E179" s="150"/>
      <c r="F179" s="160"/>
      <c r="G179" s="178"/>
      <c r="H179" s="160"/>
      <c r="I179" s="146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60"/>
      <c r="W179" s="160"/>
      <c r="X179" s="150"/>
      <c r="Y179" s="146"/>
      <c r="Z179" s="160"/>
      <c r="AA179" s="157"/>
      <c r="AB179" s="1172"/>
      <c r="AC179" s="209"/>
      <c r="AD179" s="1115"/>
      <c r="AE179" s="209"/>
      <c r="AF179" s="160"/>
      <c r="AG179" s="150"/>
      <c r="AH179" s="1115"/>
      <c r="AI179" s="160"/>
      <c r="AJ179" s="150"/>
      <c r="AK179" s="146"/>
      <c r="AL179" s="300"/>
      <c r="AM179" s="160"/>
      <c r="AN179" s="160"/>
      <c r="AO179" s="160"/>
      <c r="AP179" s="160"/>
      <c r="AQ179" s="160"/>
      <c r="AR179" s="157"/>
      <c r="AS179" s="297"/>
      <c r="AT179" s="160"/>
      <c r="AU179" s="15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</row>
    <row r="180" spans="5:57">
      <c r="E180" s="150"/>
      <c r="F180" s="160"/>
      <c r="G180" s="178"/>
      <c r="H180" s="160"/>
      <c r="I180" s="294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160"/>
      <c r="W180" s="160"/>
      <c r="X180" s="150"/>
      <c r="Y180" s="160"/>
      <c r="Z180" s="160"/>
      <c r="AA180" s="157"/>
      <c r="AB180" s="1172"/>
      <c r="AC180" s="150"/>
      <c r="AD180" s="1115"/>
      <c r="AE180" s="209"/>
      <c r="AF180" s="1115"/>
      <c r="AG180" s="150"/>
      <c r="AH180" s="1115"/>
      <c r="AI180" s="160"/>
      <c r="AJ180" s="150"/>
      <c r="AK180" s="146"/>
      <c r="AL180" s="186"/>
      <c r="AM180" s="160"/>
      <c r="AN180" s="160"/>
      <c r="AO180" s="160"/>
      <c r="AP180" s="160"/>
      <c r="AQ180" s="160"/>
      <c r="AR180" s="150"/>
      <c r="AS180" s="18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</row>
    <row r="181" spans="5:57">
      <c r="E181" s="251"/>
      <c r="F181" s="160"/>
      <c r="G181" s="178"/>
      <c r="H181" s="160"/>
      <c r="I181" s="294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160"/>
      <c r="W181" s="160"/>
      <c r="X181" s="150"/>
      <c r="Y181" s="159"/>
      <c r="Z181" s="160"/>
      <c r="AA181" s="157"/>
      <c r="AB181" s="1173"/>
      <c r="AC181" s="209"/>
      <c r="AD181" s="1115"/>
      <c r="AE181" s="209"/>
      <c r="AF181" s="1115"/>
      <c r="AG181" s="150"/>
      <c r="AH181" s="1115"/>
      <c r="AI181" s="150"/>
      <c r="AJ181" s="146"/>
      <c r="AK181" s="186"/>
      <c r="AL181" s="160"/>
      <c r="AM181" s="160"/>
      <c r="AN181" s="160"/>
      <c r="AO181" s="160"/>
      <c r="AP181" s="160"/>
      <c r="AQ181" s="160"/>
      <c r="AR181" s="18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</row>
    <row r="182" spans="5:57">
      <c r="E182" s="210"/>
      <c r="F182" s="160"/>
      <c r="G182" s="178"/>
      <c r="H182" s="160"/>
      <c r="I182" s="294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160"/>
      <c r="W182" s="160"/>
      <c r="X182" s="150"/>
      <c r="Y182" s="146"/>
      <c r="Z182" s="160"/>
      <c r="AA182" s="157"/>
      <c r="AB182" s="1172"/>
      <c r="AC182" s="209"/>
      <c r="AD182" s="160"/>
      <c r="AE182" s="209"/>
      <c r="AF182" s="160"/>
      <c r="AG182" s="150"/>
      <c r="AH182" s="1115"/>
      <c r="AI182" s="150"/>
      <c r="AJ182" s="146"/>
      <c r="AK182" s="186"/>
      <c r="AL182" s="160"/>
      <c r="AM182" s="160"/>
      <c r="AN182" s="160"/>
      <c r="AO182" s="160"/>
      <c r="AP182" s="160"/>
      <c r="AQ182" s="178"/>
      <c r="AR182" s="181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</row>
    <row r="183" spans="5:57">
      <c r="E183" s="286"/>
      <c r="F183" s="160"/>
      <c r="G183" s="178"/>
      <c r="H183" s="160"/>
      <c r="I183" s="146"/>
      <c r="J183" s="8"/>
      <c r="K183" s="8"/>
      <c r="L183" s="8"/>
      <c r="M183" s="8"/>
      <c r="N183" s="8"/>
      <c r="O183" s="8"/>
      <c r="P183" s="8"/>
      <c r="Q183" s="160"/>
      <c r="R183" s="157"/>
      <c r="S183" s="8"/>
      <c r="T183" s="8"/>
      <c r="U183" s="8"/>
      <c r="V183" s="160"/>
      <c r="W183" s="160"/>
      <c r="X183" s="160"/>
      <c r="Y183" s="160"/>
      <c r="Z183" s="160"/>
      <c r="AA183" s="164"/>
      <c r="AB183" s="1172"/>
      <c r="AC183" s="171"/>
      <c r="AD183" s="1115"/>
      <c r="AE183" s="209"/>
      <c r="AF183" s="1115"/>
      <c r="AG183" s="150"/>
      <c r="AH183" s="1115"/>
      <c r="AI183" s="157"/>
      <c r="AJ183" s="159"/>
      <c r="AK183" s="186"/>
      <c r="AL183" s="160"/>
      <c r="AM183" s="160"/>
      <c r="AN183" s="160"/>
      <c r="AO183" s="160"/>
      <c r="AP183" s="160"/>
      <c r="AQ183" s="146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</row>
    <row r="184" spans="5:57">
      <c r="E184" s="160"/>
      <c r="F184" s="160"/>
      <c r="G184" s="178"/>
      <c r="H184" s="160"/>
      <c r="I184" s="160"/>
      <c r="J184" s="8"/>
      <c r="K184" s="8"/>
      <c r="L184" s="8"/>
      <c r="M184" s="8"/>
      <c r="N184" s="8"/>
      <c r="O184" s="8"/>
      <c r="P184" s="8"/>
      <c r="Q184" s="160"/>
      <c r="R184" s="157"/>
      <c r="S184" s="8"/>
      <c r="T184" s="8"/>
      <c r="U184" s="8"/>
      <c r="V184" s="160"/>
      <c r="W184" s="160"/>
      <c r="X184" s="160"/>
      <c r="Y184" s="160"/>
      <c r="Z184" s="160"/>
      <c r="AA184" s="164"/>
      <c r="AB184" s="1172"/>
      <c r="AC184" s="209"/>
      <c r="AD184" s="1115"/>
      <c r="AE184" s="209"/>
      <c r="AF184" s="1115"/>
      <c r="AG184" s="150"/>
      <c r="AH184" s="1115"/>
      <c r="AI184" s="150"/>
      <c r="AJ184" s="174"/>
      <c r="AK184" s="186"/>
      <c r="AL184" s="160"/>
      <c r="AM184" s="160"/>
      <c r="AN184" s="160"/>
      <c r="AO184" s="160"/>
      <c r="AP184" s="160"/>
      <c r="AQ184" s="146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</row>
    <row r="185" spans="5:57">
      <c r="E185" s="160"/>
      <c r="F185" s="160"/>
      <c r="G185" s="178"/>
      <c r="H185" s="160"/>
      <c r="I185" s="160"/>
      <c r="J185" s="8"/>
      <c r="K185" s="8"/>
      <c r="L185" s="8"/>
      <c r="M185" s="8"/>
      <c r="N185" s="8"/>
      <c r="O185" s="8"/>
      <c r="P185" s="8"/>
      <c r="Q185" s="160"/>
      <c r="R185" s="157"/>
      <c r="S185" s="8"/>
      <c r="T185" s="8"/>
      <c r="U185" s="8"/>
      <c r="V185" s="160"/>
      <c r="W185" s="160"/>
      <c r="X185" s="160"/>
      <c r="Y185" s="160"/>
      <c r="Z185" s="160"/>
      <c r="AA185" s="164"/>
      <c r="AB185" s="1114"/>
      <c r="AC185" s="186"/>
      <c r="AD185" s="1176"/>
      <c r="AE185" s="209"/>
      <c r="AF185" s="160"/>
      <c r="AG185" s="150"/>
      <c r="AH185" s="1115"/>
      <c r="AI185" s="164"/>
      <c r="AJ185" s="166"/>
      <c r="AK185" s="186"/>
      <c r="AL185" s="160"/>
      <c r="AM185" s="160"/>
      <c r="AN185" s="160"/>
      <c r="AO185" s="160"/>
      <c r="AP185" s="160"/>
      <c r="AQ185" s="146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</row>
    <row r="186" spans="5:57">
      <c r="E186" s="160"/>
      <c r="F186" s="160"/>
      <c r="G186" s="178"/>
      <c r="H186" s="160"/>
      <c r="I186" s="160"/>
      <c r="J186" s="8"/>
      <c r="K186" s="8"/>
      <c r="L186" s="8"/>
      <c r="M186" s="8"/>
      <c r="N186" s="8"/>
      <c r="O186" s="8"/>
      <c r="P186" s="8"/>
      <c r="Q186" s="160"/>
      <c r="R186" s="157"/>
      <c r="S186" s="8"/>
      <c r="T186" s="8"/>
      <c r="U186" s="8"/>
      <c r="V186" s="160"/>
      <c r="W186" s="160"/>
      <c r="X186" s="160"/>
      <c r="Y186" s="160"/>
      <c r="Z186" s="160"/>
      <c r="AA186" s="164"/>
      <c r="AB186" s="1617"/>
      <c r="AC186" s="209"/>
      <c r="AD186" s="1176"/>
      <c r="AE186" s="209"/>
      <c r="AF186" s="1115"/>
      <c r="AG186" s="213"/>
      <c r="AH186" s="1115"/>
      <c r="AI186" s="164"/>
      <c r="AJ186" s="165"/>
      <c r="AK186" s="186"/>
      <c r="AL186" s="160"/>
      <c r="AM186" s="160"/>
      <c r="AN186" s="160"/>
      <c r="AO186" s="160"/>
      <c r="AP186" s="160"/>
      <c r="AQ186" s="146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</row>
    <row r="187" spans="5:57">
      <c r="E187" s="160"/>
      <c r="F187" s="160"/>
      <c r="G187" s="178"/>
      <c r="H187" s="160"/>
      <c r="I187" s="160"/>
      <c r="J187" s="8"/>
      <c r="K187" s="8"/>
      <c r="L187" s="8"/>
      <c r="M187" s="8"/>
      <c r="N187" s="8"/>
      <c r="O187" s="8"/>
      <c r="P187" s="8"/>
      <c r="Q187" s="160"/>
      <c r="R187" s="157"/>
      <c r="S187" s="8"/>
      <c r="T187" s="8"/>
      <c r="U187" s="8"/>
      <c r="V187" s="160"/>
      <c r="W187" s="160"/>
      <c r="X187" s="160"/>
      <c r="Y187" s="160"/>
      <c r="Z187" s="160"/>
      <c r="AA187" s="164"/>
      <c r="AB187" s="1114"/>
      <c r="AC187" s="182"/>
      <c r="AD187" s="1115"/>
      <c r="AE187" s="209"/>
      <c r="AF187" s="1115"/>
      <c r="AG187" s="160"/>
      <c r="AH187" s="1115"/>
      <c r="AI187" s="150"/>
      <c r="AJ187" s="171"/>
      <c r="AK187" s="186"/>
      <c r="AL187" s="160"/>
      <c r="AM187" s="160"/>
      <c r="AN187" s="160"/>
      <c r="AO187" s="160"/>
      <c r="AP187" s="160"/>
      <c r="AQ187" s="146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</row>
    <row r="188" spans="5:57">
      <c r="E188" s="160"/>
      <c r="F188" s="160"/>
      <c r="G188" s="178"/>
      <c r="H188" s="160"/>
      <c r="I188" s="160"/>
      <c r="J188" s="8"/>
      <c r="K188" s="8"/>
      <c r="L188" s="8"/>
      <c r="M188" s="8"/>
      <c r="N188" s="8"/>
      <c r="O188" s="8"/>
      <c r="P188" s="8"/>
      <c r="Q188" s="160"/>
      <c r="R188" s="157"/>
      <c r="S188" s="8"/>
      <c r="T188" s="8"/>
      <c r="U188" s="8"/>
      <c r="V188" s="160"/>
      <c r="W188" s="160"/>
      <c r="X188" s="160"/>
      <c r="Y188" s="160"/>
      <c r="Z188" s="160"/>
      <c r="AA188" s="164"/>
      <c r="AB188" s="1114"/>
      <c r="AC188" s="209"/>
      <c r="AD188" s="1115"/>
      <c r="AE188" s="209"/>
      <c r="AF188" s="160"/>
      <c r="AG188" s="150"/>
      <c r="AH188" s="1115"/>
      <c r="AI188" s="150"/>
      <c r="AJ188" s="146"/>
      <c r="AK188" s="186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</row>
    <row r="189" spans="5:57">
      <c r="E189" s="160"/>
      <c r="F189" s="160"/>
      <c r="G189" s="178"/>
      <c r="H189" s="160"/>
      <c r="I189" s="160"/>
      <c r="J189" s="8"/>
      <c r="K189" s="8"/>
      <c r="L189" s="8"/>
      <c r="M189" s="8"/>
      <c r="N189" s="8"/>
      <c r="O189" s="8"/>
      <c r="P189" s="8"/>
      <c r="Q189" s="160"/>
      <c r="R189" s="157"/>
      <c r="S189" s="8"/>
      <c r="T189" s="8"/>
      <c r="U189" s="8"/>
      <c r="V189" s="160"/>
      <c r="W189" s="160"/>
      <c r="X189" s="160"/>
      <c r="Y189" s="160"/>
      <c r="Z189" s="160"/>
      <c r="AA189" s="276"/>
      <c r="AB189" s="1115"/>
      <c r="AC189" s="209"/>
      <c r="AD189" s="160"/>
      <c r="AE189" s="209"/>
      <c r="AF189" s="1115"/>
      <c r="AG189" s="160"/>
      <c r="AH189" s="1115"/>
      <c r="AI189" s="170"/>
      <c r="AJ189" s="174"/>
      <c r="AK189" s="186"/>
      <c r="AL189" s="160"/>
      <c r="AM189" s="160"/>
      <c r="AN189" s="160"/>
      <c r="AO189" s="160"/>
      <c r="AP189" s="160"/>
      <c r="AQ189" s="160"/>
      <c r="AR189" s="15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</row>
    <row r="190" spans="5:57">
      <c r="E190" s="160"/>
      <c r="F190" s="160"/>
      <c r="G190" s="178"/>
      <c r="H190" s="160"/>
      <c r="I190" s="160"/>
      <c r="J190" s="8"/>
      <c r="K190" s="8"/>
      <c r="L190" s="8"/>
      <c r="M190" s="8"/>
      <c r="N190" s="8"/>
      <c r="O190" s="8"/>
      <c r="P190" s="8"/>
      <c r="Q190" s="160"/>
      <c r="R190" s="157"/>
      <c r="S190" s="8"/>
      <c r="T190" s="8"/>
      <c r="U190" s="8"/>
      <c r="V190" s="160"/>
      <c r="W190" s="160"/>
      <c r="X190" s="160"/>
      <c r="Y190" s="160"/>
      <c r="Z190" s="160"/>
      <c r="AA190" s="150"/>
      <c r="AB190" s="1114"/>
      <c r="AC190" s="160"/>
      <c r="AD190" s="1115"/>
      <c r="AE190" s="209"/>
      <c r="AF190" s="1629"/>
      <c r="AG190" s="160"/>
      <c r="AH190" s="1115"/>
      <c r="AI190" s="170"/>
      <c r="AJ190" s="174"/>
      <c r="AK190" s="186"/>
      <c r="AL190" s="160"/>
      <c r="AM190" s="160"/>
      <c r="AN190" s="160"/>
      <c r="AO190" s="160"/>
      <c r="AP190" s="160"/>
      <c r="AQ190" s="160"/>
      <c r="AR190" s="15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</row>
    <row r="191" spans="5:57">
      <c r="E191" s="160"/>
      <c r="F191" s="160"/>
      <c r="G191" s="178"/>
      <c r="H191" s="160"/>
      <c r="I191" s="160"/>
      <c r="J191" s="8"/>
      <c r="K191" s="8"/>
      <c r="L191" s="8"/>
      <c r="M191" s="8"/>
      <c r="N191" s="8"/>
      <c r="O191" s="8"/>
      <c r="P191" s="8"/>
      <c r="Q191" s="160"/>
      <c r="R191" s="157"/>
      <c r="S191" s="8"/>
      <c r="T191" s="8"/>
      <c r="U191" s="8"/>
      <c r="V191" s="160"/>
      <c r="W191" s="160"/>
      <c r="X191" s="160"/>
      <c r="Y191" s="160"/>
      <c r="Z191" s="160"/>
      <c r="AA191" s="150"/>
      <c r="AB191" s="1176"/>
      <c r="AC191" s="160"/>
      <c r="AD191" s="1115"/>
      <c r="AE191" s="150"/>
      <c r="AF191" s="1114"/>
      <c r="AG191" s="160"/>
      <c r="AH191" s="1115"/>
      <c r="AI191" s="170"/>
      <c r="AJ191" s="174"/>
      <c r="AK191" s="186"/>
      <c r="AL191" s="160"/>
      <c r="AM191" s="160"/>
      <c r="AN191" s="160"/>
      <c r="AO191" s="160"/>
      <c r="AP191" s="160"/>
      <c r="AQ191" s="160"/>
      <c r="AR191" s="15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</row>
    <row r="192" spans="5:57" ht="15.6">
      <c r="E192" s="160"/>
      <c r="F192" s="160"/>
      <c r="G192" s="178"/>
      <c r="H192" s="160"/>
      <c r="I192" s="160"/>
      <c r="J192" s="8"/>
      <c r="K192" s="8"/>
      <c r="L192" s="8"/>
      <c r="M192" s="8"/>
      <c r="N192" s="8"/>
      <c r="O192" s="8"/>
      <c r="P192" s="8"/>
      <c r="Q192" s="160"/>
      <c r="R192" s="157"/>
      <c r="S192" s="8"/>
      <c r="T192" s="8"/>
      <c r="U192" s="8"/>
      <c r="V192" s="160"/>
      <c r="W192" s="160"/>
      <c r="X192" s="160"/>
      <c r="Y192" s="160"/>
      <c r="Z192" s="160"/>
      <c r="AA192" s="240"/>
      <c r="AB192" s="1115"/>
      <c r="AC192" s="160"/>
      <c r="AD192" s="1116"/>
      <c r="AE192" s="209"/>
      <c r="AF192" s="1115"/>
      <c r="AG192" s="135"/>
      <c r="AH192" s="1115"/>
      <c r="AI192" s="150"/>
      <c r="AJ192" s="297"/>
      <c r="AK192" s="186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</row>
    <row r="193" spans="1:57" ht="15.6">
      <c r="E193" s="160"/>
      <c r="F193" s="160"/>
      <c r="G193" s="178"/>
      <c r="H193" s="160"/>
      <c r="I193" s="160"/>
      <c r="J193" s="8"/>
      <c r="K193" s="8"/>
      <c r="L193" s="8"/>
      <c r="M193" s="8"/>
      <c r="N193" s="8"/>
      <c r="O193" s="8"/>
      <c r="P193" s="8"/>
      <c r="Q193" s="160"/>
      <c r="R193" s="160"/>
      <c r="S193" s="8"/>
      <c r="T193" s="8"/>
      <c r="U193" s="8"/>
      <c r="V193" s="160"/>
      <c r="W193" s="160"/>
      <c r="X193" s="160"/>
      <c r="Y193" s="160"/>
      <c r="Z193" s="160"/>
      <c r="AA193" s="160"/>
      <c r="AB193" s="1115"/>
      <c r="AC193" s="160"/>
      <c r="AD193" s="1115"/>
      <c r="AE193" s="160"/>
      <c r="AF193" s="1115"/>
      <c r="AG193" s="160"/>
      <c r="AH193" s="1115"/>
      <c r="AI193" s="150"/>
      <c r="AJ193" s="297"/>
      <c r="AK193" s="186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</row>
    <row r="194" spans="1:57" ht="15.6">
      <c r="E194" s="160"/>
      <c r="F194" s="160"/>
      <c r="G194" s="178"/>
      <c r="H194" s="160"/>
      <c r="I194" s="160"/>
      <c r="J194" s="8"/>
      <c r="K194" s="8"/>
      <c r="L194" s="8"/>
      <c r="M194" s="8"/>
      <c r="N194" s="8"/>
      <c r="O194" s="8"/>
      <c r="P194" s="8"/>
      <c r="Q194" s="160"/>
      <c r="R194" s="160"/>
      <c r="S194" s="8"/>
      <c r="T194" s="8"/>
      <c r="U194" s="8"/>
      <c r="V194" s="160"/>
      <c r="W194" s="160"/>
      <c r="X194" s="160"/>
      <c r="Y194" s="170"/>
      <c r="Z194" s="160"/>
      <c r="AA194" s="160"/>
      <c r="AB194" s="1115"/>
      <c r="AC194" s="160"/>
      <c r="AD194" s="1115"/>
      <c r="AE194" s="160"/>
      <c r="AF194" s="1115"/>
      <c r="AG194" s="160"/>
      <c r="AH194" s="1115"/>
      <c r="AI194" s="150"/>
      <c r="AJ194" s="297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</row>
    <row r="195" spans="1:57" ht="15.6">
      <c r="E195" s="160"/>
      <c r="F195" s="160"/>
      <c r="G195" s="178"/>
      <c r="H195" s="160"/>
      <c r="I195" s="160"/>
      <c r="J195" s="8"/>
      <c r="K195" s="8"/>
      <c r="L195" s="8"/>
      <c r="M195" s="8"/>
      <c r="N195" s="8"/>
      <c r="O195" s="8"/>
      <c r="P195" s="8"/>
      <c r="Q195" s="160"/>
      <c r="R195" s="160"/>
      <c r="S195" s="8"/>
      <c r="T195" s="8"/>
      <c r="U195" s="8"/>
      <c r="V195" s="160"/>
      <c r="W195" s="160"/>
      <c r="X195" s="1232"/>
      <c r="Y195" s="1117"/>
      <c r="Z195" s="160"/>
      <c r="AA195" s="160"/>
      <c r="AB195" s="1115"/>
      <c r="AC195" s="160"/>
      <c r="AD195" s="1115"/>
      <c r="AE195" s="160"/>
      <c r="AF195" s="1115"/>
      <c r="AG195" s="160"/>
      <c r="AH195" s="1115"/>
      <c r="AI195" s="150"/>
      <c r="AJ195" s="297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</row>
    <row r="196" spans="1:57" ht="15.6">
      <c r="E196" s="160"/>
      <c r="F196" s="160"/>
      <c r="G196" s="178"/>
      <c r="H196" s="160"/>
      <c r="I196" s="160"/>
      <c r="J196" s="8"/>
      <c r="K196" s="8"/>
      <c r="L196" s="8"/>
      <c r="M196" s="8"/>
      <c r="N196" s="8"/>
      <c r="O196" s="8"/>
      <c r="P196" s="8"/>
      <c r="Q196" s="160"/>
      <c r="R196" s="160"/>
      <c r="S196" s="8"/>
      <c r="T196" s="8"/>
      <c r="U196" s="8"/>
      <c r="V196" s="160"/>
      <c r="W196" s="160"/>
      <c r="X196" s="1232"/>
      <c r="Y196" s="1117"/>
      <c r="Z196" s="160"/>
      <c r="AA196" s="160"/>
      <c r="AB196" s="1115"/>
      <c r="AC196" s="160"/>
      <c r="AD196" s="1115"/>
      <c r="AE196" s="160"/>
      <c r="AF196" s="1115"/>
      <c r="AG196" s="160"/>
      <c r="AH196" s="1115"/>
      <c r="AI196" s="150"/>
      <c r="AJ196" s="297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</row>
    <row r="197" spans="1:57" ht="15.6">
      <c r="E197" s="160"/>
      <c r="F197" s="160"/>
      <c r="G197" s="178"/>
      <c r="H197" s="160"/>
      <c r="I197" s="160"/>
      <c r="J197" s="8"/>
      <c r="K197" s="8"/>
      <c r="L197" s="8"/>
      <c r="M197" s="8"/>
      <c r="N197" s="8"/>
      <c r="O197" s="8"/>
      <c r="P197" s="8"/>
      <c r="Q197" s="160"/>
      <c r="R197" s="160"/>
      <c r="S197" s="8"/>
      <c r="T197" s="8"/>
      <c r="U197" s="8"/>
      <c r="V197" s="160"/>
      <c r="W197" s="160"/>
      <c r="X197" s="1233"/>
      <c r="Y197" s="1117"/>
      <c r="Z197" s="160"/>
      <c r="AA197" s="160"/>
      <c r="AB197" s="1115"/>
      <c r="AC197" s="160"/>
      <c r="AD197" s="1115"/>
      <c r="AE197" s="160"/>
      <c r="AF197" s="1115"/>
      <c r="AG197" s="160"/>
      <c r="AH197" s="1115"/>
      <c r="AI197" s="157"/>
      <c r="AJ197" s="297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</row>
    <row r="198" spans="1:57">
      <c r="E198" s="160"/>
      <c r="F198" s="160"/>
      <c r="G198" s="178"/>
      <c r="H198" s="160"/>
      <c r="I198" s="160"/>
      <c r="J198" s="8"/>
      <c r="K198" s="8"/>
      <c r="L198" s="8"/>
      <c r="M198" s="8"/>
      <c r="N198" s="8"/>
      <c r="O198" s="8"/>
      <c r="P198" s="8"/>
      <c r="Q198" s="160"/>
      <c r="R198" s="160"/>
      <c r="S198" s="8"/>
      <c r="T198" s="8"/>
      <c r="U198" s="8"/>
      <c r="V198" s="160"/>
      <c r="W198" s="160"/>
      <c r="X198" s="160"/>
      <c r="Y198" s="160"/>
      <c r="Z198" s="160"/>
      <c r="AA198" s="157"/>
      <c r="AB198" s="1115"/>
      <c r="AC198" s="209"/>
      <c r="AD198" s="1115"/>
      <c r="AE198" s="150"/>
      <c r="AF198" s="1115"/>
      <c r="AG198" s="157"/>
      <c r="AH198" s="1115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</row>
    <row r="199" spans="1:57">
      <c r="E199" s="160"/>
      <c r="F199" s="160"/>
      <c r="G199" s="178"/>
      <c r="H199" s="160"/>
      <c r="I199" s="160"/>
      <c r="J199" s="8"/>
      <c r="K199" s="8"/>
      <c r="L199" s="8"/>
      <c r="M199" s="8"/>
      <c r="N199" s="8"/>
      <c r="O199" s="8"/>
      <c r="P199" s="8"/>
      <c r="Q199" s="160"/>
      <c r="R199" s="160"/>
      <c r="S199" s="8"/>
      <c r="T199" s="8"/>
      <c r="U199" s="8"/>
      <c r="V199" s="160"/>
      <c r="W199" s="160"/>
      <c r="X199" s="160"/>
      <c r="Y199" s="160"/>
      <c r="Z199" s="160"/>
      <c r="AA199" s="157"/>
      <c r="AB199" s="1115"/>
      <c r="AC199" s="209"/>
      <c r="AD199" s="1116"/>
      <c r="AE199" s="150"/>
      <c r="AF199" s="1115"/>
      <c r="AG199" s="157"/>
      <c r="AH199" s="1115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</row>
    <row r="200" spans="1:57">
      <c r="E200" s="160"/>
      <c r="F200" s="160"/>
      <c r="G200" s="178"/>
      <c r="H200" s="160"/>
      <c r="I200" s="160"/>
      <c r="J200" s="8"/>
      <c r="K200" s="8"/>
      <c r="L200" s="8"/>
      <c r="M200" s="8"/>
      <c r="N200" s="8"/>
      <c r="O200" s="8"/>
      <c r="P200" s="8"/>
      <c r="Q200" s="160"/>
      <c r="R200" s="160"/>
      <c r="S200" s="8"/>
      <c r="T200" s="8"/>
      <c r="U200" s="8"/>
      <c r="V200" s="8"/>
      <c r="W200" s="8"/>
      <c r="X200" s="160"/>
      <c r="Y200" s="160"/>
      <c r="Z200" s="160"/>
      <c r="AA200" s="164"/>
      <c r="AB200" s="1114"/>
      <c r="AC200" s="160"/>
      <c r="AD200" s="1114"/>
      <c r="AE200" s="160"/>
      <c r="AF200" s="1115"/>
      <c r="AG200" s="160"/>
      <c r="AH200" s="1115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</row>
    <row r="201" spans="1:57">
      <c r="E201" s="160"/>
      <c r="F201" s="160"/>
      <c r="G201" s="178"/>
      <c r="H201" s="160"/>
      <c r="I201" s="160"/>
      <c r="J201" s="8"/>
      <c r="K201" s="8"/>
      <c r="L201" s="8"/>
      <c r="M201" s="8"/>
      <c r="N201" s="8"/>
      <c r="O201" s="8"/>
      <c r="P201" s="8"/>
      <c r="Q201" s="160"/>
      <c r="R201" s="160"/>
      <c r="S201" s="8"/>
      <c r="T201" s="8"/>
      <c r="U201" s="8"/>
      <c r="V201" s="8"/>
      <c r="W201" s="8"/>
      <c r="X201" s="160"/>
      <c r="Y201" s="160"/>
      <c r="Z201" s="160"/>
      <c r="AA201" s="289"/>
      <c r="AB201" s="1114"/>
      <c r="AC201" s="160"/>
      <c r="AD201" s="1114"/>
      <c r="AE201" s="160"/>
      <c r="AF201" s="1115"/>
      <c r="AG201" s="160"/>
      <c r="AH201" s="1115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</row>
    <row r="202" spans="1:57">
      <c r="E202" s="160"/>
      <c r="F202" s="160"/>
      <c r="G202" s="178"/>
      <c r="H202" s="160"/>
      <c r="I202" s="160"/>
      <c r="J202" s="8"/>
      <c r="K202" s="8"/>
      <c r="L202" s="8"/>
      <c r="M202" s="8"/>
      <c r="N202" s="8"/>
      <c r="O202" s="8"/>
      <c r="P202" s="8"/>
      <c r="Q202" s="160"/>
      <c r="R202" s="160"/>
      <c r="S202" s="8"/>
      <c r="T202" s="8"/>
      <c r="U202" s="8"/>
      <c r="V202" s="8"/>
      <c r="W202" s="8"/>
      <c r="X202" s="160"/>
      <c r="Y202" s="160"/>
      <c r="Z202" s="160"/>
      <c r="AA202" s="164"/>
      <c r="AB202" s="1114"/>
      <c r="AC202" s="160"/>
      <c r="AD202" s="1114"/>
      <c r="AE202" s="160"/>
      <c r="AF202" s="1115"/>
      <c r="AG202" s="160"/>
      <c r="AH202" s="1115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</row>
    <row r="203" spans="1:57">
      <c r="A203" s="8"/>
      <c r="E203" s="160"/>
      <c r="F203" s="160"/>
      <c r="G203" s="178"/>
      <c r="H203" s="160"/>
      <c r="I203" s="160"/>
      <c r="J203" s="8"/>
      <c r="K203" s="8"/>
      <c r="L203" s="8"/>
      <c r="M203" s="8"/>
      <c r="N203" s="8"/>
      <c r="O203" s="8"/>
      <c r="P203" s="8"/>
      <c r="Q203" s="160"/>
      <c r="R203" s="160"/>
      <c r="S203" s="8"/>
      <c r="T203" s="8"/>
      <c r="U203" s="8"/>
      <c r="V203" s="8"/>
      <c r="W203" s="8"/>
      <c r="X203" s="160"/>
      <c r="Y203" s="160"/>
      <c r="Z203" s="160"/>
      <c r="AA203" s="164"/>
      <c r="AB203" s="1114"/>
      <c r="AC203" s="160"/>
      <c r="AD203" s="1114"/>
      <c r="AE203" s="160"/>
      <c r="AF203" s="1114"/>
      <c r="AG203" s="160"/>
      <c r="AH203" s="1115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</row>
    <row r="204" spans="1:57">
      <c r="E204" s="160"/>
      <c r="F204" s="160"/>
      <c r="G204" s="178"/>
      <c r="H204" s="160"/>
      <c r="I204" s="160"/>
      <c r="J204" s="8"/>
      <c r="K204" s="8"/>
      <c r="L204" s="8"/>
      <c r="M204" s="8"/>
      <c r="N204" s="8"/>
      <c r="O204" s="8"/>
      <c r="P204" s="8"/>
      <c r="Q204" s="160"/>
      <c r="R204" s="160"/>
      <c r="S204" s="8"/>
      <c r="T204" s="8"/>
      <c r="U204" s="8"/>
      <c r="V204" s="8"/>
      <c r="W204" s="8"/>
      <c r="X204" s="160"/>
      <c r="Y204" s="160"/>
      <c r="Z204" s="160"/>
      <c r="AA204" s="295"/>
      <c r="AB204" s="1114"/>
      <c r="AC204" s="160"/>
      <c r="AD204" s="1114"/>
      <c r="AE204" s="291"/>
      <c r="AF204" s="1114"/>
      <c r="AG204" s="160"/>
      <c r="AH204" s="1114"/>
      <c r="AI204" s="160"/>
      <c r="AJ204" s="150"/>
      <c r="AK204" s="150"/>
      <c r="AL204" s="160"/>
      <c r="AM204" s="298"/>
      <c r="AN204" s="150"/>
      <c r="AO204" s="183"/>
      <c r="AP204" s="150"/>
      <c r="AQ204" s="146"/>
      <c r="AR204" s="160"/>
      <c r="AS204" s="183"/>
      <c r="AT204" s="150"/>
      <c r="AU204" s="146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</row>
    <row r="205" spans="1:57">
      <c r="E205" s="160"/>
      <c r="F205" s="160"/>
      <c r="G205" s="178"/>
      <c r="H205" s="160"/>
      <c r="I205" s="160"/>
      <c r="J205" s="8"/>
      <c r="K205" s="8"/>
      <c r="L205" s="8"/>
      <c r="M205" s="8"/>
      <c r="N205" s="8"/>
      <c r="O205" s="8"/>
      <c r="P205" s="8"/>
      <c r="Q205" s="160"/>
      <c r="R205" s="160"/>
      <c r="S205" s="8"/>
      <c r="T205" s="8"/>
      <c r="U205" s="8"/>
      <c r="V205" s="8"/>
      <c r="W205" s="8"/>
      <c r="X205" s="160"/>
      <c r="Y205" s="160"/>
      <c r="Z205" s="160"/>
      <c r="AA205" s="289"/>
      <c r="AB205" s="1114"/>
      <c r="AC205" s="160"/>
      <c r="AD205" s="1114"/>
      <c r="AE205" s="160"/>
      <c r="AF205" s="1114"/>
      <c r="AG205" s="160"/>
      <c r="AH205" s="1115"/>
      <c r="AI205" s="160"/>
      <c r="AJ205" s="160"/>
      <c r="AK205" s="160"/>
      <c r="AL205" s="157"/>
      <c r="AM205" s="298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</row>
    <row r="206" spans="1:57">
      <c r="E206" s="160"/>
      <c r="F206" s="160"/>
      <c r="G206" s="178"/>
      <c r="H206" s="160"/>
      <c r="I206" s="160"/>
      <c r="J206" s="8"/>
      <c r="K206" s="8"/>
      <c r="L206" s="8"/>
      <c r="M206" s="8"/>
      <c r="N206" s="8"/>
      <c r="O206" s="8"/>
      <c r="P206" s="8"/>
      <c r="Q206" s="160"/>
      <c r="R206" s="160"/>
      <c r="S206" s="8"/>
      <c r="T206" s="8"/>
      <c r="U206" s="8"/>
      <c r="V206" s="8"/>
      <c r="W206" s="8"/>
      <c r="X206" s="160"/>
      <c r="Y206" s="160"/>
      <c r="Z206" s="160"/>
      <c r="AA206" s="289"/>
      <c r="AB206" s="1114"/>
      <c r="AC206" s="160"/>
      <c r="AD206" s="1114"/>
      <c r="AE206" s="160"/>
      <c r="AF206" s="1114"/>
      <c r="AG206" s="160"/>
      <c r="AH206" s="1115"/>
      <c r="AI206" s="150"/>
      <c r="AJ206" s="174"/>
      <c r="AK206" s="300"/>
      <c r="AL206" s="160"/>
      <c r="AM206" s="160"/>
      <c r="AN206" s="150"/>
      <c r="AO206" s="254"/>
      <c r="AP206" s="160"/>
      <c r="AQ206" s="157"/>
      <c r="AR206" s="160"/>
      <c r="AS206" s="150"/>
      <c r="AT206" s="171"/>
      <c r="AU206" s="252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</row>
    <row r="207" spans="1:57">
      <c r="E207" s="160"/>
      <c r="F207" s="160"/>
      <c r="G207" s="178"/>
      <c r="H207" s="160"/>
      <c r="I207" s="160"/>
      <c r="J207" s="8"/>
      <c r="K207" s="8"/>
      <c r="L207" s="8"/>
      <c r="M207" s="8"/>
      <c r="N207" s="8"/>
      <c r="O207" s="8"/>
      <c r="P207" s="8"/>
      <c r="Q207" s="160"/>
      <c r="R207" s="160"/>
      <c r="S207" s="8"/>
      <c r="T207" s="8"/>
      <c r="U207" s="8"/>
      <c r="V207" s="8"/>
      <c r="W207" s="8"/>
      <c r="X207" s="160"/>
      <c r="Y207" s="160"/>
      <c r="Z207" s="160"/>
      <c r="AA207" s="164"/>
      <c r="AB207" s="1114"/>
      <c r="AC207" s="160"/>
      <c r="AD207" s="1114"/>
      <c r="AE207" s="160"/>
      <c r="AF207" s="1114"/>
      <c r="AG207" s="160"/>
      <c r="AH207" s="1115"/>
      <c r="AI207" s="150"/>
      <c r="AJ207" s="174"/>
      <c r="AK207" s="186"/>
      <c r="AL207" s="160"/>
      <c r="AM207" s="160"/>
      <c r="AN207" s="150"/>
      <c r="AO207" s="286"/>
      <c r="AP207" s="287"/>
      <c r="AQ207" s="283"/>
      <c r="AR207" s="160"/>
      <c r="AS207" s="160"/>
      <c r="AT207" s="160"/>
      <c r="AU207" s="252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</row>
    <row r="208" spans="1:57" ht="12.75" customHeight="1">
      <c r="E208" s="160"/>
      <c r="F208" s="160"/>
      <c r="G208" s="178"/>
      <c r="H208" s="160"/>
      <c r="I208" s="160"/>
      <c r="J208" s="8"/>
      <c r="K208" s="8"/>
      <c r="L208" s="8"/>
      <c r="M208" s="8"/>
      <c r="N208" s="8"/>
      <c r="O208" s="8"/>
      <c r="P208" s="8"/>
      <c r="Q208" s="160"/>
      <c r="R208" s="160"/>
      <c r="S208" s="8"/>
      <c r="T208" s="8"/>
      <c r="U208" s="8"/>
      <c r="V208" s="8"/>
      <c r="W208" s="8"/>
      <c r="X208" s="160"/>
      <c r="Y208" s="160"/>
      <c r="Z208" s="160"/>
      <c r="AA208" s="150"/>
      <c r="AB208" s="1115"/>
      <c r="AC208" s="160"/>
      <c r="AD208" s="1114"/>
      <c r="AE208" s="160"/>
      <c r="AF208" s="1114"/>
      <c r="AG208" s="160"/>
      <c r="AH208" s="1115"/>
      <c r="AI208" s="150"/>
      <c r="AJ208" s="174"/>
      <c r="AK208" s="186"/>
      <c r="AL208" s="160"/>
      <c r="AM208" s="160"/>
      <c r="AN208" s="160"/>
      <c r="AO208" s="150"/>
      <c r="AP208" s="171"/>
      <c r="AQ208" s="252"/>
      <c r="AR208" s="160"/>
      <c r="AS208" s="160"/>
      <c r="AT208" s="160"/>
      <c r="AU208" s="252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</row>
    <row r="209" spans="5:57">
      <c r="E209" s="160"/>
      <c r="F209" s="160"/>
      <c r="G209" s="178"/>
      <c r="H209" s="160"/>
      <c r="I209" s="160"/>
      <c r="J209" s="8"/>
      <c r="K209" s="8"/>
      <c r="L209" s="8"/>
      <c r="M209" s="8"/>
      <c r="N209" s="8"/>
      <c r="O209" s="8"/>
      <c r="P209" s="8"/>
      <c r="Q209" s="160"/>
      <c r="R209" s="160"/>
      <c r="S209" s="8"/>
      <c r="T209" s="8"/>
      <c r="U209" s="8"/>
      <c r="V209" s="8"/>
      <c r="W209" s="8"/>
      <c r="X209" s="160"/>
      <c r="Y209" s="160"/>
      <c r="Z209" s="160"/>
      <c r="AA209" s="276"/>
      <c r="AB209" s="1114"/>
      <c r="AC209" s="291"/>
      <c r="AD209" s="1114"/>
      <c r="AE209" s="160"/>
      <c r="AF209" s="150"/>
      <c r="AG209" s="160"/>
      <c r="AH209" s="1115"/>
      <c r="AI209" s="150"/>
      <c r="AJ209" s="174"/>
      <c r="AK209" s="186"/>
      <c r="AL209" s="160"/>
      <c r="AM209" s="160"/>
      <c r="AN209" s="160"/>
      <c r="AO209" s="150"/>
      <c r="AP209" s="171"/>
      <c r="AQ209" s="252"/>
      <c r="AR209" s="160"/>
      <c r="AS209" s="160"/>
      <c r="AT209" s="160"/>
      <c r="AU209" s="252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</row>
    <row r="210" spans="5:57">
      <c r="E210" s="160"/>
      <c r="F210" s="160"/>
      <c r="G210" s="178"/>
      <c r="H210" s="160"/>
      <c r="I210" s="160"/>
      <c r="J210" s="8"/>
      <c r="K210" s="8"/>
      <c r="L210" s="8"/>
      <c r="M210" s="8"/>
      <c r="N210" s="8"/>
      <c r="O210" s="8"/>
      <c r="P210" s="8"/>
      <c r="Q210" s="160"/>
      <c r="R210" s="160"/>
      <c r="S210" s="8"/>
      <c r="T210" s="8"/>
      <c r="U210" s="8"/>
      <c r="V210" s="8"/>
      <c r="W210" s="8"/>
      <c r="X210" s="160"/>
      <c r="Y210" s="160"/>
      <c r="Z210" s="160"/>
      <c r="AA210" s="150"/>
      <c r="AB210" s="1114"/>
      <c r="AC210" s="160"/>
      <c r="AD210" s="1114"/>
      <c r="AE210" s="160"/>
      <c r="AF210" s="150"/>
      <c r="AG210" s="160"/>
      <c r="AH210" s="1115"/>
      <c r="AI210" s="150"/>
      <c r="AJ210" s="146"/>
      <c r="AK210" s="186"/>
      <c r="AL210" s="160"/>
      <c r="AM210" s="160"/>
      <c r="AN210" s="160"/>
      <c r="AO210" s="150"/>
      <c r="AP210" s="171"/>
      <c r="AQ210" s="252"/>
      <c r="AR210" s="160"/>
      <c r="AS210" s="160"/>
      <c r="AT210" s="160"/>
      <c r="AU210" s="186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</row>
    <row r="211" spans="5:57" ht="14.25" customHeight="1">
      <c r="E211" s="160"/>
      <c r="F211" s="160"/>
      <c r="G211" s="178"/>
      <c r="H211" s="160"/>
      <c r="I211" s="160"/>
      <c r="J211" s="8"/>
      <c r="K211" s="8"/>
      <c r="L211" s="8"/>
      <c r="M211" s="8"/>
      <c r="N211" s="8"/>
      <c r="O211" s="8"/>
      <c r="P211" s="8"/>
      <c r="Q211" s="160"/>
      <c r="R211" s="160"/>
      <c r="S211" s="8"/>
      <c r="T211" s="8"/>
      <c r="U211" s="8"/>
      <c r="V211" s="8"/>
      <c r="W211" s="8"/>
      <c r="X211" s="160"/>
      <c r="Y211" s="160"/>
      <c r="Z211" s="160"/>
      <c r="AA211" s="150"/>
      <c r="AB211" s="1114"/>
      <c r="AC211" s="160"/>
      <c r="AD211" s="1114"/>
      <c r="AE211" s="160"/>
      <c r="AF211" s="213"/>
      <c r="AG211" s="160"/>
      <c r="AH211" s="1115"/>
      <c r="AI211" s="164"/>
      <c r="AJ211" s="166"/>
      <c r="AK211" s="186"/>
      <c r="AL211" s="160"/>
      <c r="AM211" s="160"/>
      <c r="AN211" s="160"/>
      <c r="AO211" s="150"/>
      <c r="AP211" s="171"/>
      <c r="AQ211" s="252"/>
      <c r="AR211" s="160"/>
      <c r="AS211" s="150"/>
      <c r="AT211" s="171"/>
      <c r="AU211" s="252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</row>
    <row r="212" spans="5:57" ht="13.5" customHeight="1">
      <c r="E212" s="160"/>
      <c r="F212" s="160"/>
      <c r="G212" s="178"/>
      <c r="H212" s="160"/>
      <c r="I212" s="160"/>
      <c r="J212" s="8"/>
      <c r="K212" s="8"/>
      <c r="L212" s="8"/>
      <c r="M212" s="8"/>
      <c r="N212" s="8"/>
      <c r="O212" s="8"/>
      <c r="P212" s="8"/>
      <c r="Q212" s="160"/>
      <c r="R212" s="157"/>
      <c r="S212" s="8"/>
      <c r="T212" s="8"/>
      <c r="U212" s="8"/>
      <c r="V212" s="8"/>
      <c r="W212" s="8"/>
      <c r="X212" s="160"/>
      <c r="Y212" s="160"/>
      <c r="Z212" s="160"/>
      <c r="AA212" s="157"/>
      <c r="AB212" s="1114"/>
      <c r="AC212" s="288"/>
      <c r="AD212" s="1114"/>
      <c r="AE212" s="160"/>
      <c r="AF212" s="160"/>
      <c r="AG212" s="160"/>
      <c r="AH212" s="1115"/>
      <c r="AI212" s="164"/>
      <c r="AJ212" s="165"/>
      <c r="AK212" s="186"/>
      <c r="AL212" s="160"/>
      <c r="AM212" s="160"/>
      <c r="AN212" s="160"/>
      <c r="AO212" s="150"/>
      <c r="AP212" s="171"/>
      <c r="AQ212" s="252"/>
      <c r="AR212" s="160"/>
      <c r="AS212" s="150"/>
      <c r="AT212" s="174"/>
      <c r="AU212" s="255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</row>
    <row r="213" spans="5:57" ht="14.25" customHeight="1">
      <c r="E213" s="160"/>
      <c r="F213" s="128"/>
      <c r="G213" s="205"/>
      <c r="H213" s="128"/>
      <c r="I213" s="160"/>
      <c r="J213" s="8"/>
      <c r="K213" s="8"/>
      <c r="L213" s="8"/>
      <c r="M213" s="8"/>
      <c r="N213" s="8"/>
      <c r="O213" s="8"/>
      <c r="P213" s="8"/>
      <c r="Q213" s="160"/>
      <c r="R213" s="157"/>
      <c r="S213" s="8"/>
      <c r="T213" s="8"/>
      <c r="U213" s="8"/>
      <c r="V213" s="8"/>
      <c r="W213" s="8"/>
      <c r="X213" s="160"/>
      <c r="Y213" s="160"/>
      <c r="Z213" s="160"/>
      <c r="AA213" s="150"/>
      <c r="AB213" s="1115"/>
      <c r="AC213" s="160"/>
      <c r="AD213" s="1114"/>
      <c r="AE213" s="157"/>
      <c r="AF213" s="150"/>
      <c r="AG213" s="160"/>
      <c r="AH213" s="1115"/>
      <c r="AI213" s="150"/>
      <c r="AJ213" s="171"/>
      <c r="AK213" s="186"/>
      <c r="AL213" s="160"/>
      <c r="AM213" s="160"/>
      <c r="AN213" s="160"/>
      <c r="AO213" s="150"/>
      <c r="AP213" s="174"/>
      <c r="AQ213" s="255"/>
      <c r="AR213" s="160"/>
      <c r="AS213" s="160"/>
      <c r="AT213" s="160"/>
      <c r="AU213" s="252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</row>
    <row r="214" spans="5:57" ht="14.25" customHeight="1">
      <c r="E214" s="160"/>
      <c r="F214" s="128"/>
      <c r="G214" s="205"/>
      <c r="H214" s="128"/>
      <c r="I214" s="160"/>
      <c r="J214" s="8"/>
      <c r="K214" s="8"/>
      <c r="L214" s="8"/>
      <c r="M214" s="8"/>
      <c r="N214" s="8"/>
      <c r="O214" s="8"/>
      <c r="P214" s="8"/>
      <c r="Q214" s="160"/>
      <c r="R214" s="157"/>
      <c r="S214" s="8"/>
      <c r="T214" s="8"/>
      <c r="U214" s="8"/>
      <c r="V214" s="8"/>
      <c r="W214" s="8"/>
      <c r="X214" s="160"/>
      <c r="Y214" s="160"/>
      <c r="Z214" s="160"/>
      <c r="AA214" s="291"/>
      <c r="AB214" s="1115"/>
      <c r="AC214" s="160"/>
      <c r="AD214" s="1114"/>
      <c r="AE214" s="150"/>
      <c r="AF214" s="160"/>
      <c r="AG214" s="160"/>
      <c r="AH214" s="1115"/>
      <c r="AI214" s="150"/>
      <c r="AJ214" s="171"/>
      <c r="AK214" s="186"/>
      <c r="AL214" s="160"/>
      <c r="AM214" s="160"/>
      <c r="AN214" s="160"/>
      <c r="AO214" s="150"/>
      <c r="AP214" s="171"/>
      <c r="AQ214" s="252"/>
      <c r="AR214" s="160"/>
      <c r="AS214" s="157"/>
      <c r="AT214" s="159"/>
      <c r="AU214" s="222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</row>
    <row r="215" spans="5:57">
      <c r="E215" s="160"/>
      <c r="F215" s="128"/>
      <c r="G215" s="205"/>
      <c r="H215" s="128"/>
      <c r="I215" s="160"/>
      <c r="J215" s="8"/>
      <c r="K215" s="8"/>
      <c r="L215" s="8"/>
      <c r="M215" s="8"/>
      <c r="N215" s="8"/>
      <c r="O215" s="8"/>
      <c r="P215" s="8"/>
      <c r="Q215" s="160"/>
      <c r="R215" s="157"/>
      <c r="S215" s="8"/>
      <c r="T215" s="8"/>
      <c r="U215" s="8"/>
      <c r="V215" s="8"/>
      <c r="W215" s="8"/>
      <c r="X215" s="160"/>
      <c r="Y215" s="160"/>
      <c r="Z215" s="160"/>
      <c r="AA215" s="160"/>
      <c r="AB215" s="1115"/>
      <c r="AC215" s="160"/>
      <c r="AD215" s="1115"/>
      <c r="AE215" s="160"/>
      <c r="AF215" s="160"/>
      <c r="AG215" s="160"/>
      <c r="AH215" s="1115"/>
      <c r="AI215" s="150"/>
      <c r="AJ215" s="146"/>
      <c r="AK215" s="186"/>
      <c r="AL215" s="160"/>
      <c r="AM215" s="160"/>
      <c r="AN215" s="160"/>
      <c r="AO215" s="170"/>
      <c r="AP215" s="174"/>
      <c r="AQ215" s="255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</row>
    <row r="216" spans="5:57">
      <c r="E216" s="160"/>
      <c r="F216" s="128"/>
      <c r="G216" s="205"/>
      <c r="H216" s="128"/>
      <c r="I216" s="160"/>
      <c r="J216" s="8"/>
      <c r="K216" s="8"/>
      <c r="L216" s="8"/>
      <c r="M216" s="8"/>
      <c r="N216" s="8"/>
      <c r="O216" s="8"/>
      <c r="P216" s="8"/>
      <c r="Q216" s="160"/>
      <c r="R216" s="160"/>
      <c r="S216" s="8"/>
      <c r="T216" s="8"/>
      <c r="U216" s="8"/>
      <c r="V216" s="8"/>
      <c r="W216" s="8"/>
      <c r="X216" s="160"/>
      <c r="Y216" s="160"/>
      <c r="Z216" s="160"/>
      <c r="AA216" s="160"/>
      <c r="AB216" s="1115"/>
      <c r="AC216" s="160"/>
      <c r="AD216" s="1115"/>
      <c r="AE216" s="160"/>
      <c r="AF216" s="160"/>
      <c r="AG216" s="160"/>
      <c r="AH216" s="1115"/>
      <c r="AI216" s="170"/>
      <c r="AJ216" s="174"/>
      <c r="AK216" s="186"/>
      <c r="AL216" s="160"/>
      <c r="AM216" s="160"/>
      <c r="AN216" s="160"/>
      <c r="AO216" s="150"/>
      <c r="AP216" s="174"/>
      <c r="AQ216" s="255"/>
      <c r="AR216" s="160"/>
      <c r="AS216" s="150"/>
      <c r="AT216" s="171"/>
      <c r="AU216" s="252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</row>
    <row r="217" spans="5:57" ht="12" customHeight="1">
      <c r="E217" s="160"/>
      <c r="G217" s="205"/>
      <c r="I217" s="160"/>
      <c r="J217" s="8"/>
      <c r="K217" s="8"/>
      <c r="L217" s="8"/>
      <c r="M217" s="8"/>
      <c r="N217" s="8"/>
      <c r="O217" s="8"/>
      <c r="P217" s="8"/>
      <c r="Q217" s="160"/>
      <c r="R217" s="160"/>
      <c r="S217" s="8"/>
      <c r="T217" s="8"/>
      <c r="U217" s="8"/>
      <c r="V217" s="8"/>
      <c r="W217" s="8"/>
      <c r="X217" s="160"/>
      <c r="Y217" s="160"/>
      <c r="Z217" s="160"/>
      <c r="AA217" s="160"/>
      <c r="AB217" s="1115"/>
      <c r="AC217" s="160"/>
      <c r="AD217" s="1115"/>
      <c r="AE217" s="160"/>
      <c r="AF217" s="160"/>
      <c r="AG217" s="160"/>
      <c r="AH217" s="1115"/>
      <c r="AI217" s="170"/>
      <c r="AJ217" s="174"/>
      <c r="AK217" s="186"/>
      <c r="AL217" s="160"/>
      <c r="AM217" s="160"/>
      <c r="AN217" s="160"/>
      <c r="AO217" s="164"/>
      <c r="AP217" s="166"/>
      <c r="AQ217" s="263"/>
      <c r="AR217" s="160"/>
      <c r="AS217" s="150"/>
      <c r="AT217" s="171"/>
      <c r="AU217" s="252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</row>
    <row r="218" spans="5:57" ht="14.25" customHeight="1">
      <c r="E218" s="160"/>
      <c r="G218" s="205"/>
      <c r="I218" s="160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160"/>
      <c r="Y218" s="160"/>
      <c r="Z218" s="160"/>
      <c r="AA218" s="160"/>
      <c r="AB218" s="1115"/>
      <c r="AC218" s="160"/>
      <c r="AD218" s="1115"/>
      <c r="AE218" s="160"/>
      <c r="AF218" s="160"/>
      <c r="AG218" s="160"/>
      <c r="AH218" s="1115"/>
      <c r="AI218" s="170"/>
      <c r="AJ218" s="174"/>
      <c r="AK218" s="186"/>
      <c r="AL218" s="160"/>
      <c r="AM218" s="160"/>
      <c r="AN218" s="160"/>
      <c r="AO218" s="164"/>
      <c r="AP218" s="165"/>
      <c r="AQ218" s="296"/>
      <c r="AR218" s="160"/>
      <c r="AS218" s="15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</row>
    <row r="219" spans="5:57" ht="14.25" customHeight="1">
      <c r="E219" s="160"/>
      <c r="G219" s="205"/>
      <c r="I219" s="160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160"/>
      <c r="Y219" s="160"/>
      <c r="Z219" s="160"/>
      <c r="AA219" s="160"/>
      <c r="AB219" s="1115"/>
      <c r="AC219" s="160"/>
      <c r="AD219" s="1115"/>
      <c r="AE219" s="160"/>
      <c r="AF219" s="160"/>
      <c r="AG219" s="160"/>
      <c r="AH219" s="1115"/>
      <c r="AI219" s="150"/>
      <c r="AJ219" s="297"/>
      <c r="AK219" s="186"/>
      <c r="AL219" s="160"/>
      <c r="AM219" s="160"/>
      <c r="AN219" s="160"/>
      <c r="AO219" s="150"/>
      <c r="AP219" s="171"/>
      <c r="AQ219" s="252"/>
      <c r="AR219" s="160"/>
      <c r="AS219" s="164"/>
      <c r="AT219" s="166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</row>
    <row r="220" spans="5:57" ht="15.6">
      <c r="E220" s="160"/>
      <c r="G220" s="205"/>
      <c r="I220" s="160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160"/>
      <c r="Y220" s="160"/>
      <c r="Z220" s="160"/>
      <c r="AA220" s="160"/>
      <c r="AB220" s="1115"/>
      <c r="AC220" s="160"/>
      <c r="AD220" s="1115"/>
      <c r="AE220" s="160"/>
      <c r="AF220" s="160"/>
      <c r="AG220" s="160"/>
      <c r="AH220" s="1115"/>
      <c r="AI220" s="150"/>
      <c r="AJ220" s="297"/>
      <c r="AK220" s="186"/>
      <c r="AL220" s="160"/>
      <c r="AM220" s="160"/>
      <c r="AN220" s="160"/>
      <c r="AO220" s="160"/>
      <c r="AP220" s="160"/>
      <c r="AQ220" s="150"/>
      <c r="AR220" s="160"/>
      <c r="AS220" s="164"/>
      <c r="AT220" s="165"/>
      <c r="AU220" s="255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</row>
    <row r="221" spans="5:57" ht="15.6">
      <c r="E221" s="160"/>
      <c r="G221" s="205"/>
      <c r="I221" s="160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160"/>
      <c r="Y221" s="160"/>
      <c r="Z221" s="160"/>
      <c r="AA221" s="160"/>
      <c r="AB221" s="1115"/>
      <c r="AC221" s="160"/>
      <c r="AD221" s="1115"/>
      <c r="AE221" s="160"/>
      <c r="AF221" s="160"/>
      <c r="AG221" s="160"/>
      <c r="AH221" s="1115"/>
      <c r="AI221" s="150"/>
      <c r="AJ221" s="297"/>
      <c r="AK221" s="160"/>
      <c r="AL221" s="160"/>
      <c r="AM221" s="160"/>
      <c r="AN221" s="160"/>
      <c r="AO221" s="160"/>
      <c r="AP221" s="160"/>
      <c r="AQ221" s="160"/>
      <c r="AR221" s="160"/>
      <c r="AS221" s="150"/>
      <c r="AT221" s="174"/>
      <c r="AU221" s="255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</row>
    <row r="222" spans="5:57" ht="15.6">
      <c r="E222" s="160"/>
      <c r="G222" s="205"/>
      <c r="I222" s="160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160"/>
      <c r="Y222" s="160"/>
      <c r="Z222" s="160"/>
      <c r="AA222" s="160"/>
      <c r="AB222" s="1115"/>
      <c r="AC222" s="160"/>
      <c r="AD222" s="160"/>
      <c r="AE222" s="160"/>
      <c r="AF222" s="160"/>
      <c r="AG222" s="160"/>
      <c r="AH222" s="1115"/>
      <c r="AI222" s="150"/>
      <c r="AJ222" s="297"/>
      <c r="AK222" s="160"/>
      <c r="AL222" s="160"/>
      <c r="AM222" s="160"/>
      <c r="AN222" s="160"/>
      <c r="AO222" s="160"/>
      <c r="AP222" s="160"/>
      <c r="AQ222" s="160"/>
      <c r="AR222" s="160"/>
      <c r="AS222" s="15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</row>
    <row r="223" spans="5:57" ht="15.6">
      <c r="E223" s="160"/>
      <c r="G223" s="205"/>
      <c r="I223" s="160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160"/>
      <c r="Y223" s="160"/>
      <c r="Z223" s="160"/>
      <c r="AA223" s="160"/>
      <c r="AB223" s="1115"/>
      <c r="AC223" s="160"/>
      <c r="AD223" s="160"/>
      <c r="AE223" s="160"/>
      <c r="AF223" s="160"/>
      <c r="AG223" s="160"/>
      <c r="AH223" s="1115"/>
      <c r="AI223" s="150"/>
      <c r="AJ223" s="297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</row>
    <row r="224" spans="5:57">
      <c r="E224" s="160"/>
      <c r="G224" s="205"/>
      <c r="I224" s="160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160"/>
      <c r="Y224" s="160"/>
      <c r="Z224" s="160"/>
      <c r="AA224" s="160"/>
      <c r="AB224" s="1115"/>
      <c r="AC224" s="160"/>
      <c r="AD224" s="160"/>
      <c r="AE224" s="160"/>
      <c r="AF224" s="160"/>
      <c r="AG224" s="160"/>
      <c r="AH224" s="1115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</row>
    <row r="225" spans="5:57">
      <c r="E225" s="160"/>
      <c r="G225" s="205"/>
      <c r="I225" s="160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160"/>
      <c r="Y225" s="160"/>
      <c r="Z225" s="160"/>
      <c r="AA225" s="160"/>
      <c r="AB225" s="1115"/>
      <c r="AC225" s="160"/>
      <c r="AD225" s="160"/>
      <c r="AE225" s="160"/>
      <c r="AF225" s="160"/>
      <c r="AG225" s="160"/>
      <c r="AH225" s="1115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</row>
    <row r="226" spans="5:57">
      <c r="E226" s="160"/>
      <c r="G226" s="205"/>
      <c r="I226" s="160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160"/>
      <c r="Y226" s="160"/>
      <c r="Z226" s="160"/>
      <c r="AA226" s="160"/>
      <c r="AB226" s="1115"/>
      <c r="AC226" s="160"/>
      <c r="AD226" s="160"/>
      <c r="AE226" s="160"/>
      <c r="AF226" s="160"/>
      <c r="AG226" s="160"/>
      <c r="AH226" s="1115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</row>
    <row r="227" spans="5:57">
      <c r="E227" s="160"/>
      <c r="G227" s="205"/>
      <c r="I227" s="160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160"/>
      <c r="Y227" s="160"/>
      <c r="Z227" s="160"/>
      <c r="AA227" s="160"/>
      <c r="AB227" s="1115"/>
      <c r="AC227" s="160"/>
      <c r="AD227" s="160"/>
      <c r="AE227" s="160"/>
      <c r="AF227" s="160"/>
      <c r="AG227" s="160"/>
      <c r="AH227" s="1115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</row>
    <row r="228" spans="5:57">
      <c r="E228" s="160"/>
      <c r="G228" s="205"/>
      <c r="I228" s="160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160"/>
      <c r="Y228" s="160"/>
      <c r="Z228" s="160"/>
      <c r="AA228" s="160"/>
      <c r="AB228" s="1115"/>
      <c r="AC228" s="160"/>
      <c r="AD228" s="160"/>
      <c r="AE228" s="160"/>
      <c r="AF228" s="160"/>
      <c r="AG228" s="160"/>
      <c r="AH228" s="1115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</row>
    <row r="229" spans="5:57">
      <c r="E229" s="160"/>
      <c r="G229" s="205"/>
      <c r="I229" s="160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160"/>
      <c r="Y229" s="160"/>
      <c r="Z229" s="160"/>
      <c r="AA229" s="160"/>
      <c r="AB229" s="1115"/>
      <c r="AC229" s="160"/>
      <c r="AD229" s="160"/>
      <c r="AE229" s="160"/>
      <c r="AF229" s="160"/>
      <c r="AG229" s="160"/>
      <c r="AH229" s="1115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</row>
    <row r="230" spans="5:57">
      <c r="E230" s="160"/>
      <c r="G230" s="205"/>
      <c r="I230" s="160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160"/>
      <c r="Y230" s="160"/>
      <c r="Z230" s="160"/>
      <c r="AA230" s="160"/>
      <c r="AB230" s="1115"/>
      <c r="AC230" s="160"/>
      <c r="AD230" s="160"/>
      <c r="AE230" s="160"/>
      <c r="AF230" s="160"/>
      <c r="AG230" s="160"/>
      <c r="AH230" s="1114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</row>
    <row r="231" spans="5:57">
      <c r="E231" s="160"/>
      <c r="G231" s="205"/>
      <c r="I231" s="160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160"/>
      <c r="Y231" s="160"/>
      <c r="Z231" s="160"/>
      <c r="AA231" s="160"/>
      <c r="AB231" s="1115"/>
      <c r="AC231" s="160"/>
      <c r="AD231" s="160"/>
      <c r="AE231" s="160"/>
      <c r="AF231" s="160"/>
      <c r="AG231" s="160"/>
      <c r="AH231" s="1115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</row>
    <row r="232" spans="5:57">
      <c r="E232" s="160"/>
      <c r="G232" s="205"/>
      <c r="I232" s="160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160"/>
      <c r="Y232" s="160"/>
      <c r="Z232" s="160"/>
      <c r="AA232" s="160"/>
      <c r="AB232" s="1115"/>
      <c r="AC232" s="160"/>
      <c r="AD232" s="160"/>
      <c r="AE232" s="160"/>
      <c r="AF232" s="160"/>
      <c r="AG232" s="160"/>
      <c r="AH232" s="1115"/>
      <c r="AI232" s="146"/>
      <c r="AJ232" s="236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</row>
    <row r="233" spans="5:57">
      <c r="E233" s="160"/>
      <c r="G233" s="205"/>
      <c r="I233" s="160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160"/>
      <c r="Y233" s="160"/>
      <c r="Z233" s="160"/>
      <c r="AA233" s="160"/>
      <c r="AB233" s="1115"/>
      <c r="AC233" s="160"/>
      <c r="AD233" s="160"/>
      <c r="AE233" s="160"/>
      <c r="AF233" s="160"/>
      <c r="AG233" s="160"/>
      <c r="AH233" s="1115"/>
      <c r="AI233" s="146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</row>
    <row r="234" spans="5:57">
      <c r="E234" s="160"/>
      <c r="G234" s="205"/>
      <c r="I234" s="160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160"/>
      <c r="Y234" s="160"/>
      <c r="Z234" s="160"/>
      <c r="AA234" s="160"/>
      <c r="AB234" s="1115"/>
      <c r="AC234" s="160"/>
      <c r="AD234" s="160"/>
      <c r="AE234" s="160"/>
      <c r="AF234" s="160"/>
      <c r="AG234" s="160"/>
      <c r="AH234" s="1115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</row>
    <row r="235" spans="5:57">
      <c r="E235" s="160"/>
      <c r="G235" s="205"/>
      <c r="I235" s="160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160"/>
      <c r="Y235" s="160"/>
      <c r="Z235" s="160"/>
      <c r="AA235" s="160"/>
      <c r="AB235" s="1115"/>
      <c r="AC235" s="160"/>
      <c r="AD235" s="160"/>
      <c r="AE235" s="160"/>
      <c r="AF235" s="160"/>
      <c r="AG235" s="160"/>
      <c r="AH235" s="1114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</row>
    <row r="236" spans="5:57">
      <c r="E236" s="160"/>
      <c r="F236" s="160"/>
      <c r="G236" s="160"/>
      <c r="H236" s="160"/>
      <c r="I236" s="160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160"/>
      <c r="Y236" s="160"/>
      <c r="Z236" s="160"/>
      <c r="AA236" s="160"/>
      <c r="AB236" s="1115"/>
      <c r="AC236" s="160"/>
      <c r="AD236" s="160"/>
      <c r="AE236" s="160"/>
      <c r="AF236" s="160"/>
      <c r="AG236" s="160"/>
      <c r="AH236" s="1115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</row>
    <row r="237" spans="5:57">
      <c r="E237" s="160"/>
      <c r="F237" s="160"/>
      <c r="G237" s="160"/>
      <c r="H237" s="160"/>
      <c r="I237" s="160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160"/>
      <c r="Y237" s="160"/>
      <c r="Z237" s="160"/>
      <c r="AA237" s="160"/>
      <c r="AB237" s="1115"/>
      <c r="AC237" s="160"/>
      <c r="AD237" s="160"/>
      <c r="AE237" s="160"/>
      <c r="AF237" s="160"/>
      <c r="AG237" s="160"/>
      <c r="AH237" s="1115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</row>
    <row r="238" spans="5:57">
      <c r="E238" s="160"/>
      <c r="F238" s="160"/>
      <c r="G238" s="160"/>
      <c r="H238" s="160"/>
      <c r="I238" s="160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160"/>
      <c r="Y238" s="160"/>
      <c r="Z238" s="160"/>
      <c r="AA238" s="160"/>
      <c r="AB238" s="1115"/>
      <c r="AC238" s="160"/>
      <c r="AD238" s="160"/>
      <c r="AE238" s="160"/>
      <c r="AF238" s="160"/>
      <c r="AG238" s="160"/>
      <c r="AH238" s="1115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</row>
    <row r="239" spans="5:57">
      <c r="E239" s="160"/>
      <c r="F239" s="160"/>
      <c r="G239" s="160"/>
      <c r="H239" s="160"/>
      <c r="I239" s="160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160"/>
      <c r="Y239" s="160"/>
      <c r="Z239" s="160"/>
      <c r="AA239" s="160"/>
      <c r="AB239" s="1115"/>
      <c r="AC239" s="160"/>
      <c r="AD239" s="160"/>
      <c r="AE239" s="160"/>
      <c r="AF239" s="160"/>
      <c r="AG239" s="160"/>
      <c r="AH239" s="1115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</row>
    <row r="240" spans="5:57">
      <c r="E240" s="160"/>
      <c r="F240" s="160"/>
      <c r="G240" s="160"/>
      <c r="H240" s="160"/>
      <c r="I240" s="160"/>
      <c r="J240" s="160"/>
      <c r="K240" s="178"/>
      <c r="L240" s="160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160"/>
      <c r="Y240" s="160"/>
      <c r="Z240" s="160"/>
      <c r="AA240" s="160"/>
      <c r="AB240" s="1115"/>
      <c r="AC240" s="160"/>
      <c r="AD240" s="160"/>
      <c r="AE240" s="160"/>
      <c r="AF240" s="160"/>
      <c r="AG240" s="160"/>
      <c r="AH240" s="1115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</row>
    <row r="241" spans="5:57">
      <c r="E241" s="160"/>
      <c r="F241" s="160"/>
      <c r="G241" s="160"/>
      <c r="H241" s="160"/>
      <c r="I241" s="160"/>
      <c r="J241" s="160"/>
      <c r="K241" s="178"/>
      <c r="L241" s="160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160"/>
      <c r="Y241" s="160"/>
      <c r="Z241" s="160"/>
      <c r="AA241" s="160"/>
      <c r="AB241" s="1115"/>
      <c r="AC241" s="160"/>
      <c r="AD241" s="160"/>
      <c r="AE241" s="160"/>
      <c r="AF241" s="160"/>
      <c r="AG241" s="160"/>
      <c r="AH241" s="1115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</row>
    <row r="242" spans="5:57">
      <c r="E242" s="160"/>
      <c r="F242" s="160"/>
      <c r="G242" s="160"/>
      <c r="H242" s="160"/>
      <c r="I242" s="160"/>
      <c r="J242" s="160"/>
      <c r="K242" s="178"/>
      <c r="L242" s="160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160"/>
      <c r="Y242" s="160"/>
      <c r="Z242" s="160"/>
      <c r="AA242" s="160"/>
      <c r="AB242" s="1115"/>
      <c r="AC242" s="160"/>
      <c r="AD242" s="160"/>
      <c r="AE242" s="160"/>
      <c r="AF242" s="160"/>
      <c r="AG242" s="160"/>
      <c r="AH242" s="1114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</row>
    <row r="243" spans="5:57">
      <c r="E243" s="160"/>
      <c r="F243" s="160"/>
      <c r="G243" s="160"/>
      <c r="H243" s="160"/>
      <c r="I243" s="160"/>
      <c r="J243" s="160"/>
      <c r="K243" s="178"/>
      <c r="L243" s="160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160"/>
      <c r="Y243" s="160"/>
      <c r="Z243" s="160"/>
      <c r="AA243" s="160"/>
      <c r="AB243" s="1115"/>
      <c r="AC243" s="160"/>
      <c r="AD243" s="160"/>
      <c r="AE243" s="160"/>
      <c r="AF243" s="160"/>
      <c r="AG243" s="160"/>
      <c r="AH243" s="1115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</row>
    <row r="244" spans="5:57">
      <c r="E244" s="160"/>
      <c r="F244" s="160"/>
      <c r="G244" s="160"/>
      <c r="H244" s="160"/>
      <c r="I244" s="160"/>
      <c r="J244" s="160"/>
      <c r="K244" s="178"/>
      <c r="L244" s="160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160"/>
      <c r="Y244" s="160"/>
      <c r="Z244" s="160"/>
      <c r="AA244" s="160"/>
      <c r="AB244" s="1115"/>
      <c r="AC244" s="160"/>
      <c r="AD244" s="160"/>
      <c r="AE244" s="160"/>
      <c r="AF244" s="160"/>
      <c r="AG244" s="160"/>
      <c r="AH244" s="1114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</row>
    <row r="245" spans="5:57">
      <c r="E245" s="160"/>
      <c r="F245" s="160"/>
      <c r="G245" s="160"/>
      <c r="H245" s="160"/>
      <c r="I245" s="160"/>
      <c r="J245" s="160"/>
      <c r="K245" s="178"/>
      <c r="L245" s="160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160"/>
      <c r="Y245" s="160"/>
      <c r="Z245" s="160"/>
      <c r="AA245" s="160"/>
      <c r="AB245" s="1115"/>
      <c r="AC245" s="160"/>
      <c r="AD245" s="160"/>
      <c r="AE245" s="160"/>
      <c r="AF245" s="160"/>
      <c r="AG245" s="160"/>
      <c r="AH245" s="1115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</row>
    <row r="246" spans="5:57">
      <c r="E246" s="160"/>
      <c r="F246" s="160"/>
      <c r="G246" s="160"/>
      <c r="H246" s="160"/>
      <c r="I246" s="160"/>
      <c r="J246" s="160"/>
      <c r="K246" s="178"/>
      <c r="L246" s="160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160"/>
      <c r="Y246" s="160"/>
      <c r="Z246" s="160"/>
      <c r="AA246" s="160"/>
      <c r="AB246" s="1115"/>
      <c r="AC246" s="160"/>
      <c r="AD246" s="160"/>
      <c r="AE246" s="160"/>
      <c r="AF246" s="160"/>
      <c r="AG246" s="160"/>
      <c r="AH246" s="1115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</row>
    <row r="247" spans="5:57">
      <c r="E247" s="160"/>
      <c r="F247" s="160"/>
      <c r="G247" s="160"/>
      <c r="H247" s="160"/>
      <c r="I247" s="160"/>
      <c r="J247" s="160"/>
      <c r="K247" s="178"/>
      <c r="L247" s="160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160"/>
      <c r="Y247" s="160"/>
      <c r="Z247" s="160"/>
      <c r="AA247" s="160"/>
      <c r="AB247" s="1115"/>
      <c r="AC247" s="160"/>
      <c r="AD247" s="160"/>
      <c r="AE247" s="160"/>
      <c r="AF247" s="160"/>
      <c r="AG247" s="160"/>
      <c r="AH247" s="1115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</row>
    <row r="248" spans="5:57">
      <c r="E248" s="160"/>
      <c r="F248" s="160"/>
      <c r="G248" s="160"/>
      <c r="H248" s="160"/>
      <c r="I248" s="160"/>
      <c r="J248" s="160"/>
      <c r="K248" s="178"/>
      <c r="L248" s="160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160"/>
      <c r="Y248" s="160"/>
      <c r="Z248" s="160"/>
      <c r="AA248" s="160"/>
      <c r="AB248" s="1115"/>
      <c r="AC248" s="160"/>
      <c r="AD248" s="160"/>
      <c r="AE248" s="160"/>
      <c r="AF248" s="160"/>
      <c r="AG248" s="160"/>
      <c r="AH248" s="1115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</row>
    <row r="249" spans="5:57">
      <c r="E249" s="160"/>
      <c r="F249" s="160"/>
      <c r="G249" s="160"/>
      <c r="H249" s="160"/>
      <c r="I249" s="160"/>
      <c r="J249" s="160"/>
      <c r="K249" s="178"/>
      <c r="L249" s="160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160"/>
      <c r="Y249" s="160"/>
      <c r="Z249" s="160"/>
      <c r="AA249" s="160"/>
      <c r="AB249" s="1115"/>
      <c r="AC249" s="160"/>
      <c r="AD249" s="160"/>
      <c r="AE249" s="160"/>
      <c r="AF249" s="160"/>
      <c r="AG249" s="160"/>
      <c r="AH249" s="1115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</row>
    <row r="250" spans="5:57">
      <c r="E250" s="160"/>
      <c r="F250" s="160"/>
      <c r="G250" s="160"/>
      <c r="H250" s="160"/>
      <c r="I250" s="160"/>
      <c r="J250" s="160"/>
      <c r="K250" s="178"/>
      <c r="L250" s="160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160"/>
      <c r="Y250" s="160"/>
      <c r="Z250" s="160"/>
      <c r="AA250" s="160"/>
      <c r="AB250" s="1115"/>
      <c r="AC250" s="160"/>
      <c r="AD250" s="160"/>
      <c r="AE250" s="160"/>
      <c r="AF250" s="160"/>
      <c r="AG250" s="160"/>
      <c r="AH250" s="1115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</row>
    <row r="251" spans="5:57">
      <c r="E251" s="160"/>
      <c r="F251" s="160"/>
      <c r="G251" s="160"/>
      <c r="H251" s="160"/>
      <c r="I251" s="160"/>
      <c r="J251" s="160"/>
      <c r="K251" s="178"/>
      <c r="L251" s="160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160"/>
      <c r="Y251" s="160"/>
      <c r="Z251" s="160"/>
      <c r="AA251" s="160"/>
      <c r="AB251" s="1115"/>
      <c r="AC251" s="160"/>
      <c r="AD251" s="160"/>
      <c r="AE251" s="160"/>
      <c r="AF251" s="160"/>
      <c r="AG251" s="160"/>
      <c r="AH251" s="1114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</row>
    <row r="252" spans="5:57">
      <c r="E252" s="160"/>
      <c r="F252" s="160"/>
      <c r="G252" s="160"/>
      <c r="H252" s="160"/>
      <c r="I252" s="160"/>
      <c r="J252" s="160"/>
      <c r="K252" s="178"/>
      <c r="L252" s="160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160"/>
      <c r="Y252" s="160"/>
      <c r="Z252" s="160"/>
      <c r="AA252" s="160"/>
      <c r="AB252" s="1115"/>
      <c r="AC252" s="160"/>
      <c r="AD252" s="160"/>
      <c r="AE252" s="160"/>
      <c r="AF252" s="160"/>
      <c r="AG252" s="160"/>
      <c r="AH252" s="1114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</row>
    <row r="253" spans="5:57">
      <c r="E253" s="160"/>
      <c r="F253" s="160"/>
      <c r="G253" s="160"/>
      <c r="H253" s="160"/>
      <c r="I253" s="160"/>
      <c r="J253" s="160"/>
      <c r="K253" s="178"/>
      <c r="L253" s="160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160"/>
      <c r="Y253" s="160"/>
      <c r="Z253" s="160"/>
      <c r="AA253" s="160"/>
      <c r="AB253" s="1115"/>
      <c r="AC253" s="160"/>
      <c r="AD253" s="160"/>
      <c r="AE253" s="160"/>
      <c r="AF253" s="160"/>
      <c r="AG253" s="160"/>
      <c r="AH253" s="1115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</row>
    <row r="254" spans="5:57">
      <c r="E254" s="160"/>
      <c r="F254" s="160"/>
      <c r="G254" s="160"/>
      <c r="H254" s="160"/>
      <c r="I254" s="160"/>
      <c r="J254" s="160"/>
      <c r="K254" s="178"/>
      <c r="L254" s="160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160"/>
      <c r="Y254" s="160"/>
      <c r="Z254" s="160"/>
      <c r="AA254" s="160"/>
      <c r="AB254" s="1115"/>
      <c r="AC254" s="160"/>
      <c r="AD254" s="160"/>
      <c r="AE254" s="160"/>
      <c r="AF254" s="160"/>
      <c r="AG254" s="160"/>
      <c r="AH254" s="1115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</row>
    <row r="255" spans="5:57">
      <c r="E255" s="160"/>
      <c r="F255" s="160"/>
      <c r="G255" s="160"/>
      <c r="H255" s="160"/>
      <c r="I255" s="160"/>
      <c r="J255" s="160"/>
      <c r="K255" s="178"/>
      <c r="L255" s="160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160"/>
      <c r="Y255" s="160"/>
      <c r="Z255" s="160"/>
      <c r="AA255" s="160"/>
      <c r="AB255" s="1115"/>
      <c r="AC255" s="160"/>
      <c r="AD255" s="160"/>
      <c r="AE255" s="160"/>
      <c r="AF255" s="160"/>
      <c r="AG255" s="160"/>
      <c r="AH255" s="1115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</row>
    <row r="256" spans="5:57">
      <c r="E256" s="160"/>
      <c r="F256" s="160"/>
      <c r="G256" s="160"/>
      <c r="H256" s="160"/>
      <c r="I256" s="160"/>
      <c r="J256" s="160"/>
      <c r="K256" s="178"/>
      <c r="L256" s="160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160"/>
      <c r="Y256" s="160"/>
      <c r="Z256" s="160"/>
      <c r="AA256" s="160"/>
      <c r="AB256" s="1115"/>
      <c r="AC256" s="160"/>
      <c r="AD256" s="160"/>
      <c r="AE256" s="160"/>
      <c r="AF256" s="160"/>
      <c r="AG256" s="160"/>
      <c r="AH256" s="1115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</row>
    <row r="257" spans="5:57">
      <c r="E257" s="160"/>
      <c r="F257" s="160"/>
      <c r="G257" s="160"/>
      <c r="H257" s="160"/>
      <c r="I257" s="160"/>
      <c r="J257" s="160"/>
      <c r="K257" s="178"/>
      <c r="L257" s="160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160"/>
      <c r="Y257" s="160"/>
      <c r="Z257" s="160"/>
      <c r="AA257" s="160"/>
      <c r="AB257" s="1115"/>
      <c r="AC257" s="160"/>
      <c r="AD257" s="160"/>
      <c r="AE257" s="160"/>
      <c r="AF257" s="160"/>
      <c r="AG257" s="160"/>
      <c r="AH257" s="1115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</row>
    <row r="258" spans="5:57">
      <c r="E258" s="160"/>
      <c r="F258" s="160"/>
      <c r="G258" s="160"/>
      <c r="H258" s="160"/>
      <c r="I258" s="160"/>
      <c r="J258" s="160"/>
      <c r="K258" s="178"/>
      <c r="L258" s="160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160"/>
      <c r="Y258" s="160"/>
      <c r="Z258" s="160"/>
      <c r="AA258" s="160"/>
      <c r="AB258" s="1115"/>
      <c r="AC258" s="160"/>
      <c r="AD258" s="160"/>
      <c r="AE258" s="160"/>
      <c r="AF258" s="160"/>
      <c r="AG258" s="160"/>
      <c r="AH258" s="1115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</row>
    <row r="259" spans="5:57">
      <c r="E259" s="160"/>
      <c r="F259" s="160"/>
      <c r="G259" s="160"/>
      <c r="H259" s="160"/>
      <c r="I259" s="160"/>
      <c r="J259" s="160"/>
      <c r="K259" s="178"/>
      <c r="L259" s="160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160"/>
      <c r="Y259" s="160"/>
      <c r="Z259" s="160"/>
      <c r="AA259" s="160"/>
      <c r="AB259" s="1115"/>
      <c r="AC259" s="160"/>
      <c r="AD259" s="160"/>
      <c r="AE259" s="160"/>
      <c r="AF259" s="160"/>
      <c r="AG259" s="160"/>
      <c r="AH259" s="1115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</row>
    <row r="260" spans="5:57">
      <c r="E260" s="160"/>
      <c r="F260" s="160"/>
      <c r="G260" s="160"/>
      <c r="H260" s="160"/>
      <c r="I260" s="160"/>
      <c r="J260" s="160"/>
      <c r="K260" s="178"/>
      <c r="L260" s="160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160"/>
      <c r="Y260" s="160"/>
      <c r="Z260" s="160"/>
      <c r="AA260" s="160"/>
      <c r="AB260" s="1115"/>
      <c r="AC260" s="160"/>
      <c r="AD260" s="160"/>
      <c r="AE260" s="160"/>
      <c r="AF260" s="160"/>
      <c r="AG260" s="160"/>
      <c r="AH260" s="1115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</row>
    <row r="261" spans="5:57">
      <c r="E261" s="160"/>
      <c r="F261" s="160"/>
      <c r="G261" s="160"/>
      <c r="H261" s="160"/>
      <c r="I261" s="160"/>
      <c r="J261" s="160"/>
      <c r="K261" s="178"/>
      <c r="L261" s="160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160"/>
      <c r="Y261" s="160"/>
      <c r="Z261" s="160"/>
      <c r="AA261" s="160"/>
      <c r="AB261" s="1115"/>
      <c r="AC261" s="160"/>
      <c r="AD261" s="160"/>
      <c r="AE261" s="160"/>
      <c r="AF261" s="160"/>
      <c r="AG261" s="160"/>
      <c r="AH261" s="1115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</row>
    <row r="262" spans="5:57">
      <c r="E262" s="160"/>
      <c r="F262" s="160"/>
      <c r="G262" s="160"/>
      <c r="H262" s="160"/>
      <c r="I262" s="160"/>
      <c r="J262" s="160"/>
      <c r="K262" s="178"/>
      <c r="L262" s="160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160"/>
      <c r="Y262" s="160"/>
      <c r="Z262" s="160"/>
      <c r="AA262" s="160"/>
      <c r="AB262" s="1115"/>
      <c r="AC262" s="160"/>
      <c r="AD262" s="160"/>
      <c r="AE262" s="160"/>
      <c r="AF262" s="160"/>
      <c r="AG262" s="160"/>
      <c r="AH262" s="1115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</row>
    <row r="263" spans="5:57">
      <c r="E263" s="160"/>
      <c r="F263" s="160"/>
      <c r="G263" s="160"/>
      <c r="H263" s="160"/>
      <c r="I263" s="160"/>
      <c r="J263" s="160"/>
      <c r="K263" s="178"/>
      <c r="L263" s="160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160"/>
      <c r="Y263" s="160"/>
      <c r="Z263" s="160"/>
      <c r="AA263" s="160"/>
      <c r="AB263" s="1115"/>
      <c r="AC263" s="160"/>
      <c r="AD263" s="160"/>
      <c r="AE263" s="160"/>
      <c r="AF263" s="160"/>
      <c r="AG263" s="160"/>
      <c r="AH263" s="1115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</row>
    <row r="264" spans="5:57">
      <c r="E264" s="160"/>
      <c r="F264" s="160"/>
      <c r="G264" s="160"/>
      <c r="H264" s="160"/>
      <c r="I264" s="160"/>
      <c r="J264" s="160"/>
      <c r="K264" s="178"/>
      <c r="L264" s="160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160"/>
      <c r="Y264" s="160"/>
      <c r="Z264" s="160"/>
      <c r="AA264" s="160"/>
      <c r="AB264" s="1115"/>
      <c r="AC264" s="160"/>
      <c r="AD264" s="160"/>
      <c r="AE264" s="160"/>
      <c r="AF264" s="160"/>
      <c r="AG264" s="160"/>
      <c r="AH264" s="1115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</row>
    <row r="265" spans="5:57">
      <c r="E265" s="160"/>
      <c r="F265" s="160"/>
      <c r="G265" s="160"/>
      <c r="H265" s="160"/>
      <c r="I265" s="160"/>
      <c r="J265" s="160"/>
      <c r="K265" s="178"/>
      <c r="L265" s="160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160"/>
      <c r="Y265" s="160"/>
      <c r="Z265" s="160"/>
      <c r="AA265" s="160"/>
      <c r="AB265" s="1115"/>
      <c r="AC265" s="160"/>
      <c r="AD265" s="160"/>
      <c r="AE265" s="160"/>
      <c r="AF265" s="160"/>
      <c r="AG265" s="160"/>
      <c r="AH265" s="1115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</row>
    <row r="266" spans="5:57">
      <c r="E266" s="160"/>
      <c r="F266" s="160"/>
      <c r="G266" s="160"/>
      <c r="H266" s="160"/>
      <c r="I266" s="160"/>
      <c r="J266" s="160"/>
      <c r="K266" s="178"/>
      <c r="L266" s="160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160"/>
      <c r="Y266" s="160"/>
      <c r="Z266" s="160"/>
      <c r="AA266" s="160"/>
      <c r="AB266" s="1115"/>
      <c r="AC266" s="160"/>
      <c r="AD266" s="160"/>
      <c r="AE266" s="160"/>
      <c r="AF266" s="160"/>
      <c r="AG266" s="160"/>
      <c r="AH266" s="1115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</row>
    <row r="267" spans="5:57">
      <c r="E267" s="160"/>
      <c r="F267" s="160"/>
      <c r="G267" s="160"/>
      <c r="H267" s="160"/>
      <c r="I267" s="160"/>
      <c r="J267" s="160"/>
      <c r="K267" s="178"/>
      <c r="L267" s="160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160"/>
      <c r="Y267" s="160"/>
      <c r="Z267" s="160"/>
      <c r="AA267" s="160"/>
      <c r="AB267" s="1115"/>
      <c r="AC267" s="160"/>
      <c r="AD267" s="160"/>
      <c r="AE267" s="160"/>
      <c r="AF267" s="160"/>
      <c r="AG267" s="160"/>
      <c r="AH267" s="1115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</row>
    <row r="268" spans="5:57">
      <c r="E268" s="160"/>
      <c r="F268" s="160"/>
      <c r="G268" s="160"/>
      <c r="H268" s="160"/>
      <c r="I268" s="160"/>
      <c r="J268" s="160"/>
      <c r="K268" s="178"/>
      <c r="L268" s="160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160"/>
      <c r="Y268" s="160"/>
      <c r="Z268" s="160"/>
      <c r="AA268" s="160"/>
      <c r="AB268" s="1115"/>
      <c r="AC268" s="160"/>
      <c r="AD268" s="160"/>
      <c r="AE268" s="160"/>
      <c r="AF268" s="160"/>
      <c r="AG268" s="160"/>
      <c r="AH268" s="1115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</row>
    <row r="269" spans="5:57">
      <c r="E269" s="160"/>
      <c r="F269" s="160"/>
      <c r="G269" s="160"/>
      <c r="H269" s="160"/>
      <c r="I269" s="160"/>
      <c r="J269" s="160"/>
      <c r="K269" s="178"/>
      <c r="L269" s="160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160"/>
      <c r="Y269" s="160"/>
      <c r="Z269" s="160"/>
      <c r="AA269" s="160"/>
      <c r="AB269" s="1115"/>
      <c r="AC269" s="160"/>
      <c r="AD269" s="160"/>
      <c r="AE269" s="160"/>
      <c r="AF269" s="160"/>
      <c r="AG269" s="160"/>
      <c r="AH269" s="1115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</row>
    <row r="270" spans="5:57">
      <c r="E270" s="160"/>
      <c r="F270" s="160"/>
      <c r="G270" s="160"/>
      <c r="H270" s="160"/>
      <c r="I270" s="160"/>
      <c r="J270" s="160"/>
      <c r="K270" s="178"/>
      <c r="L270" s="160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160"/>
      <c r="Y270" s="160"/>
      <c r="Z270" s="160"/>
      <c r="AA270" s="160"/>
      <c r="AB270" s="1115"/>
      <c r="AC270" s="160"/>
      <c r="AD270" s="160"/>
      <c r="AE270" s="160"/>
      <c r="AF270" s="160"/>
      <c r="AG270" s="160"/>
      <c r="AH270" s="1115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</row>
    <row r="271" spans="5:57" ht="12" customHeight="1">
      <c r="E271" s="160"/>
      <c r="F271" s="160"/>
      <c r="G271" s="160"/>
      <c r="H271" s="160"/>
      <c r="I271" s="160"/>
      <c r="J271" s="160"/>
      <c r="K271" s="178"/>
      <c r="L271" s="160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160"/>
      <c r="Y271" s="160"/>
      <c r="Z271" s="160"/>
      <c r="AA271" s="160"/>
      <c r="AB271" s="1115"/>
      <c r="AC271" s="160"/>
      <c r="AD271" s="160"/>
      <c r="AE271" s="160"/>
      <c r="AF271" s="160"/>
      <c r="AG271" s="160"/>
      <c r="AH271" s="1115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</row>
    <row r="272" spans="5:57" ht="11.25" customHeight="1">
      <c r="E272" s="160"/>
      <c r="F272" s="160"/>
      <c r="G272" s="160"/>
      <c r="H272" s="160"/>
      <c r="I272" s="160"/>
      <c r="J272" s="160"/>
      <c r="K272" s="178"/>
      <c r="L272" s="160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160"/>
      <c r="Y272" s="160"/>
      <c r="Z272" s="160"/>
      <c r="AA272" s="160"/>
      <c r="AB272" s="1115"/>
      <c r="AC272" s="160"/>
      <c r="AD272" s="160"/>
      <c r="AE272" s="160"/>
      <c r="AF272" s="160"/>
      <c r="AG272" s="160"/>
      <c r="AH272" s="1115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</row>
    <row r="273" spans="5:57" ht="12" customHeight="1">
      <c r="E273" s="160"/>
      <c r="F273" s="160"/>
      <c r="G273" s="160"/>
      <c r="H273" s="160"/>
      <c r="I273" s="160"/>
      <c r="J273" s="160"/>
      <c r="K273" s="178"/>
      <c r="L273" s="160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160"/>
      <c r="Y273" s="160"/>
      <c r="Z273" s="160"/>
      <c r="AA273" s="160"/>
      <c r="AB273" s="1115"/>
      <c r="AC273" s="160"/>
      <c r="AD273" s="160"/>
      <c r="AE273" s="160"/>
      <c r="AF273" s="160"/>
      <c r="AG273" s="160"/>
      <c r="AH273" s="1115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</row>
    <row r="274" spans="5:57">
      <c r="E274" s="160"/>
      <c r="F274" s="160"/>
      <c r="G274" s="160"/>
      <c r="H274" s="160"/>
      <c r="I274" s="160"/>
      <c r="J274" s="160"/>
      <c r="K274" s="178"/>
      <c r="L274" s="160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160"/>
      <c r="Y274" s="160"/>
      <c r="Z274" s="160"/>
      <c r="AA274" s="160"/>
      <c r="AB274" s="1115"/>
      <c r="AC274" s="160"/>
      <c r="AD274" s="160"/>
      <c r="AE274" s="160"/>
      <c r="AF274" s="160"/>
      <c r="AG274" s="160"/>
      <c r="AH274" s="1115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</row>
    <row r="275" spans="5:57">
      <c r="E275" s="160"/>
      <c r="F275" s="160"/>
      <c r="G275" s="160"/>
      <c r="H275" s="160"/>
      <c r="I275" s="160"/>
      <c r="J275" s="160"/>
      <c r="K275" s="178"/>
      <c r="L275" s="160"/>
      <c r="M275" s="8"/>
      <c r="N275" s="8"/>
      <c r="O275" s="8"/>
      <c r="P275" s="8"/>
      <c r="Q275" s="160"/>
      <c r="R275" s="160"/>
      <c r="S275" s="8"/>
      <c r="T275" s="8"/>
      <c r="U275" s="8"/>
      <c r="V275" s="8"/>
      <c r="W275" s="8"/>
      <c r="X275" s="160"/>
      <c r="Y275" s="160"/>
      <c r="Z275" s="160"/>
      <c r="AA275" s="160"/>
      <c r="AB275" s="1115"/>
      <c r="AC275" s="160"/>
      <c r="AD275" s="160"/>
      <c r="AE275" s="160"/>
      <c r="AF275" s="160"/>
      <c r="AG275" s="160"/>
      <c r="AH275" s="1115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</row>
    <row r="276" spans="5:57">
      <c r="E276" s="160"/>
      <c r="F276" s="160"/>
      <c r="G276" s="160"/>
      <c r="H276" s="160"/>
      <c r="I276" s="160"/>
      <c r="J276" s="160"/>
      <c r="K276" s="178"/>
      <c r="L276" s="160"/>
      <c r="M276" s="8"/>
      <c r="N276" s="8"/>
      <c r="O276" s="8"/>
      <c r="P276" s="8"/>
      <c r="Q276" s="160"/>
      <c r="R276" s="160"/>
      <c r="S276" s="8"/>
      <c r="T276" s="8"/>
      <c r="U276" s="8"/>
      <c r="V276" s="8"/>
      <c r="W276" s="8"/>
      <c r="X276" s="160"/>
      <c r="Y276" s="160"/>
      <c r="Z276" s="160"/>
      <c r="AA276" s="160"/>
      <c r="AB276" s="1115"/>
      <c r="AC276" s="160"/>
      <c r="AD276" s="160"/>
      <c r="AE276" s="160"/>
      <c r="AF276" s="160"/>
      <c r="AG276" s="160"/>
      <c r="AH276" s="1115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</row>
    <row r="277" spans="5:57">
      <c r="E277" s="160"/>
      <c r="F277" s="160"/>
      <c r="G277" s="160"/>
      <c r="H277" s="160"/>
      <c r="I277" s="160"/>
      <c r="J277" s="160"/>
      <c r="K277" s="178"/>
      <c r="L277" s="160"/>
      <c r="M277" s="8"/>
      <c r="N277" s="8"/>
      <c r="O277" s="8"/>
      <c r="P277" s="8"/>
      <c r="Q277" s="160"/>
      <c r="R277" s="160"/>
      <c r="S277" s="8"/>
      <c r="T277" s="8"/>
      <c r="U277" s="8"/>
      <c r="V277" s="8"/>
      <c r="W277" s="8"/>
      <c r="X277" s="160"/>
      <c r="Y277" s="160"/>
      <c r="Z277" s="160"/>
      <c r="AA277" s="160"/>
      <c r="AB277" s="1115"/>
      <c r="AC277" s="160"/>
      <c r="AD277" s="160"/>
      <c r="AE277" s="160"/>
      <c r="AF277" s="160"/>
      <c r="AG277" s="160"/>
      <c r="AH277" s="1115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</row>
    <row r="278" spans="5:57">
      <c r="E278" s="160"/>
      <c r="F278" s="160"/>
      <c r="G278" s="160"/>
      <c r="H278" s="160"/>
      <c r="I278" s="160"/>
      <c r="J278" s="160"/>
      <c r="K278" s="178"/>
      <c r="L278" s="160"/>
      <c r="M278" s="8"/>
      <c r="N278" s="8"/>
      <c r="O278" s="8"/>
      <c r="P278" s="8"/>
      <c r="Q278" s="160"/>
      <c r="R278" s="160"/>
      <c r="S278" s="8"/>
      <c r="T278" s="8"/>
      <c r="U278" s="8"/>
      <c r="V278" s="8"/>
      <c r="W278" s="8"/>
      <c r="X278" s="160"/>
      <c r="Y278" s="160"/>
      <c r="Z278" s="160"/>
      <c r="AA278" s="160"/>
      <c r="AB278" s="1115"/>
      <c r="AC278" s="160"/>
      <c r="AD278" s="160"/>
      <c r="AE278" s="160"/>
      <c r="AF278" s="160"/>
      <c r="AG278" s="160"/>
      <c r="AH278" s="1115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</row>
    <row r="279" spans="5:57">
      <c r="E279" s="160"/>
      <c r="F279" s="160"/>
      <c r="G279" s="160"/>
      <c r="H279" s="160"/>
      <c r="I279" s="160"/>
      <c r="J279" s="160"/>
      <c r="K279" s="178"/>
      <c r="L279" s="160"/>
      <c r="M279" s="8"/>
      <c r="N279" s="8"/>
      <c r="O279" s="8"/>
      <c r="P279" s="8"/>
      <c r="Q279" s="160"/>
      <c r="R279" s="160"/>
      <c r="S279" s="8"/>
      <c r="T279" s="8"/>
      <c r="U279" s="8"/>
      <c r="V279" s="8"/>
      <c r="W279" s="8"/>
      <c r="X279" s="160"/>
      <c r="Y279" s="160"/>
      <c r="Z279" s="160"/>
      <c r="AA279" s="160"/>
      <c r="AB279" s="1115"/>
      <c r="AC279" s="160"/>
      <c r="AD279" s="160"/>
      <c r="AE279" s="160"/>
      <c r="AF279" s="160"/>
      <c r="AG279" s="160"/>
      <c r="AH279" s="1115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</row>
    <row r="280" spans="5:57">
      <c r="E280" s="160"/>
      <c r="F280" s="160"/>
      <c r="G280" s="160"/>
      <c r="H280" s="160"/>
      <c r="I280" s="160"/>
      <c r="J280" s="160"/>
      <c r="K280" s="178"/>
      <c r="L280" s="160"/>
      <c r="M280" s="8"/>
      <c r="N280" s="8"/>
      <c r="O280" s="8"/>
      <c r="P280" s="8"/>
      <c r="Q280" s="160"/>
      <c r="R280" s="160"/>
      <c r="S280" s="8"/>
      <c r="T280" s="8"/>
      <c r="U280" s="8"/>
      <c r="V280" s="8"/>
      <c r="W280" s="8"/>
      <c r="X280" s="160"/>
      <c r="Y280" s="160"/>
      <c r="Z280" s="160"/>
      <c r="AA280" s="160"/>
      <c r="AB280" s="1115"/>
      <c r="AC280" s="160"/>
      <c r="AD280" s="160"/>
      <c r="AE280" s="160"/>
      <c r="AF280" s="160"/>
      <c r="AG280" s="160"/>
      <c r="AH280" s="1115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</row>
    <row r="281" spans="5:57">
      <c r="E281" s="160"/>
      <c r="F281" s="160"/>
      <c r="G281" s="160"/>
      <c r="H281" s="160"/>
      <c r="I281" s="160"/>
      <c r="J281" s="160"/>
      <c r="K281" s="178"/>
      <c r="L281" s="160"/>
      <c r="M281" s="8"/>
      <c r="N281" s="8"/>
      <c r="O281" s="8"/>
      <c r="P281" s="8"/>
      <c r="Q281" s="160"/>
      <c r="R281" s="160"/>
      <c r="S281" s="8"/>
      <c r="T281" s="8"/>
      <c r="U281" s="8"/>
      <c r="V281" s="8"/>
      <c r="W281" s="8"/>
      <c r="X281" s="160"/>
      <c r="Y281" s="160"/>
      <c r="Z281" s="160"/>
      <c r="AA281" s="160"/>
      <c r="AB281" s="1115"/>
      <c r="AC281" s="160"/>
      <c r="AD281" s="160"/>
      <c r="AE281" s="160"/>
      <c r="AF281" s="160"/>
      <c r="AG281" s="160"/>
      <c r="AH281" s="1115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</row>
    <row r="282" spans="5:57">
      <c r="E282" s="160"/>
      <c r="F282" s="160"/>
      <c r="G282" s="160"/>
      <c r="H282" s="160"/>
      <c r="I282" s="160"/>
      <c r="J282" s="160"/>
      <c r="K282" s="178"/>
      <c r="L282" s="160"/>
      <c r="M282" s="8"/>
      <c r="N282" s="8"/>
      <c r="O282" s="8"/>
      <c r="P282" s="8"/>
      <c r="Q282" s="160"/>
      <c r="R282" s="160"/>
      <c r="S282" s="8"/>
      <c r="T282" s="8"/>
      <c r="U282" s="8"/>
      <c r="V282" s="8"/>
      <c r="W282" s="8"/>
      <c r="X282" s="160"/>
      <c r="Y282" s="160"/>
      <c r="Z282" s="160"/>
      <c r="AA282" s="160"/>
      <c r="AB282" s="1115"/>
      <c r="AC282" s="160"/>
      <c r="AD282" s="160"/>
      <c r="AE282" s="160"/>
      <c r="AF282" s="160"/>
      <c r="AG282" s="160"/>
      <c r="AH282" s="1115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</row>
    <row r="283" spans="5:57">
      <c r="E283" s="160"/>
      <c r="F283" s="160"/>
      <c r="G283" s="160"/>
      <c r="H283" s="160"/>
      <c r="I283" s="160"/>
      <c r="J283" s="160"/>
      <c r="K283" s="178"/>
      <c r="L283" s="160"/>
      <c r="M283" s="8"/>
      <c r="N283" s="8"/>
      <c r="O283" s="8"/>
      <c r="P283" s="8"/>
      <c r="Q283" s="160"/>
      <c r="R283" s="160"/>
      <c r="S283" s="8"/>
      <c r="T283" s="8"/>
      <c r="U283" s="8"/>
      <c r="V283" s="8"/>
      <c r="W283" s="8"/>
      <c r="X283" s="160"/>
      <c r="Y283" s="160"/>
      <c r="Z283" s="160"/>
      <c r="AA283" s="160"/>
      <c r="AB283" s="1115"/>
      <c r="AC283" s="160"/>
      <c r="AD283" s="160"/>
      <c r="AE283" s="160"/>
      <c r="AF283" s="160"/>
      <c r="AG283" s="160"/>
      <c r="AH283" s="1115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</row>
    <row r="284" spans="5:57">
      <c r="E284" s="160"/>
      <c r="F284" s="160"/>
      <c r="G284" s="160"/>
      <c r="H284" s="160"/>
      <c r="I284" s="160"/>
      <c r="J284" s="160"/>
      <c r="K284" s="178"/>
      <c r="L284" s="160"/>
      <c r="M284" s="8"/>
      <c r="N284" s="8"/>
      <c r="O284" s="8"/>
      <c r="P284" s="8"/>
      <c r="Q284" s="160"/>
      <c r="R284" s="160"/>
      <c r="S284" s="8"/>
      <c r="T284" s="8"/>
      <c r="U284" s="8"/>
      <c r="V284" s="8"/>
      <c r="W284" s="8"/>
      <c r="X284" s="160"/>
      <c r="Y284" s="160"/>
      <c r="Z284" s="160"/>
      <c r="AA284" s="160"/>
      <c r="AB284" s="1115"/>
      <c r="AC284" s="160"/>
      <c r="AD284" s="160"/>
      <c r="AE284" s="160"/>
      <c r="AF284" s="160"/>
      <c r="AG284" s="160"/>
      <c r="AH284" s="1115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</row>
    <row r="285" spans="5:57">
      <c r="E285" s="160"/>
      <c r="F285" s="160"/>
      <c r="G285" s="160"/>
      <c r="H285" s="160"/>
      <c r="I285" s="160"/>
      <c r="J285" s="160"/>
      <c r="K285" s="178"/>
      <c r="L285" s="160"/>
      <c r="M285" s="8"/>
      <c r="N285" s="8"/>
      <c r="O285" s="8"/>
      <c r="P285" s="8"/>
      <c r="Q285" s="160"/>
      <c r="R285" s="160"/>
      <c r="S285" s="8"/>
      <c r="T285" s="8"/>
      <c r="U285" s="8"/>
      <c r="V285" s="8"/>
      <c r="W285" s="8"/>
      <c r="X285" s="160"/>
      <c r="Y285" s="160"/>
      <c r="Z285" s="160"/>
      <c r="AA285" s="160"/>
      <c r="AB285" s="1115"/>
      <c r="AC285" s="160"/>
      <c r="AD285" s="160"/>
      <c r="AE285" s="160"/>
      <c r="AF285" s="160"/>
      <c r="AG285" s="160"/>
      <c r="AH285" s="1115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</row>
    <row r="286" spans="5:57">
      <c r="E286" s="160"/>
      <c r="F286" s="160"/>
      <c r="G286" s="160"/>
      <c r="H286" s="160"/>
      <c r="I286" s="160"/>
      <c r="J286" s="160"/>
      <c r="K286" s="178"/>
      <c r="L286" s="160"/>
      <c r="M286" s="8"/>
      <c r="N286" s="8"/>
      <c r="O286" s="8"/>
      <c r="P286" s="8"/>
      <c r="Q286" s="160"/>
      <c r="R286" s="160"/>
      <c r="S286" s="8"/>
      <c r="T286" s="8"/>
      <c r="U286" s="8"/>
      <c r="V286" s="8"/>
      <c r="W286" s="8"/>
      <c r="X286" s="160"/>
      <c r="Y286" s="160"/>
      <c r="Z286" s="160"/>
      <c r="AA286" s="160"/>
      <c r="AB286" s="1115"/>
      <c r="AC286" s="160"/>
      <c r="AD286" s="160"/>
      <c r="AE286" s="160"/>
      <c r="AF286" s="160"/>
      <c r="AG286" s="160"/>
      <c r="AH286" s="1115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</row>
    <row r="287" spans="5:57">
      <c r="E287" s="160"/>
      <c r="F287" s="160"/>
      <c r="G287" s="160"/>
      <c r="H287" s="160"/>
      <c r="I287" s="160"/>
      <c r="J287" s="160"/>
      <c r="K287" s="178"/>
      <c r="L287" s="160"/>
      <c r="M287" s="8"/>
      <c r="N287" s="8"/>
      <c r="O287" s="8"/>
      <c r="P287" s="8"/>
      <c r="Q287" s="160"/>
      <c r="R287" s="160"/>
      <c r="S287" s="8"/>
      <c r="T287" s="8"/>
      <c r="U287" s="8"/>
      <c r="V287" s="8"/>
      <c r="W287" s="8"/>
      <c r="X287" s="160"/>
      <c r="Y287" s="160"/>
      <c r="Z287" s="160"/>
      <c r="AA287" s="160"/>
      <c r="AB287" s="1115"/>
      <c r="AC287" s="160"/>
      <c r="AD287" s="160"/>
      <c r="AE287" s="160"/>
      <c r="AF287" s="160"/>
      <c r="AG287" s="160"/>
      <c r="AH287" s="1115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</row>
    <row r="288" spans="5:57">
      <c r="E288" s="160"/>
      <c r="F288" s="160"/>
      <c r="G288" s="160"/>
      <c r="H288" s="160"/>
      <c r="I288" s="160"/>
      <c r="J288" s="160"/>
      <c r="K288" s="178"/>
      <c r="L288" s="160"/>
      <c r="M288" s="8"/>
      <c r="N288" s="8"/>
      <c r="O288" s="8"/>
      <c r="P288" s="8"/>
      <c r="Q288" s="160"/>
      <c r="R288" s="160"/>
      <c r="S288" s="8"/>
      <c r="T288" s="8"/>
      <c r="U288" s="8"/>
      <c r="V288" s="8"/>
      <c r="W288" s="8"/>
      <c r="X288" s="160"/>
      <c r="Y288" s="160"/>
      <c r="Z288" s="160"/>
      <c r="AA288" s="160"/>
      <c r="AB288" s="1115"/>
      <c r="AC288" s="160"/>
      <c r="AD288" s="160"/>
      <c r="AE288" s="160"/>
      <c r="AF288" s="160"/>
      <c r="AG288" s="160"/>
      <c r="AH288" s="1115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</row>
    <row r="289" spans="2:57">
      <c r="E289" s="160"/>
      <c r="F289" s="160"/>
      <c r="G289" s="160"/>
      <c r="H289" s="160"/>
      <c r="I289" s="160"/>
      <c r="J289" s="160"/>
      <c r="K289" s="178"/>
      <c r="L289" s="160"/>
      <c r="M289" s="8"/>
      <c r="N289" s="8"/>
      <c r="O289" s="8"/>
      <c r="P289" s="8"/>
      <c r="Q289" s="160"/>
      <c r="R289" s="160"/>
      <c r="S289" s="8"/>
      <c r="T289" s="8"/>
      <c r="U289" s="8"/>
      <c r="V289" s="8"/>
      <c r="W289" s="8"/>
      <c r="X289" s="160"/>
      <c r="Y289" s="160"/>
      <c r="Z289" s="160"/>
      <c r="AA289" s="160"/>
      <c r="AB289" s="1115"/>
      <c r="AC289" s="160"/>
      <c r="AD289" s="160"/>
      <c r="AE289" s="160"/>
      <c r="AF289" s="160"/>
      <c r="AG289" s="160"/>
      <c r="AH289" s="1115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</row>
    <row r="290" spans="2:57">
      <c r="E290" s="160"/>
      <c r="F290" s="160"/>
      <c r="G290" s="160"/>
      <c r="H290" s="160"/>
      <c r="I290" s="160"/>
      <c r="J290" s="160"/>
      <c r="K290" s="178"/>
      <c r="L290" s="8"/>
      <c r="M290" s="8"/>
      <c r="N290" s="8"/>
      <c r="O290" s="8"/>
      <c r="P290" s="8"/>
      <c r="Q290" s="160"/>
      <c r="R290" s="160"/>
      <c r="S290" s="8"/>
      <c r="T290" s="8"/>
      <c r="U290" s="8"/>
      <c r="V290" s="8"/>
      <c r="W290" s="8"/>
      <c r="X290" s="160"/>
      <c r="Y290" s="160"/>
      <c r="Z290" s="160"/>
      <c r="AA290" s="160"/>
      <c r="AB290" s="1115"/>
      <c r="AC290" s="160"/>
      <c r="AD290" s="160"/>
      <c r="AE290" s="160"/>
      <c r="AF290" s="160"/>
      <c r="AG290" s="160"/>
      <c r="AH290" s="1115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</row>
    <row r="291" spans="2:57">
      <c r="E291" s="160"/>
      <c r="F291" s="160"/>
      <c r="G291" s="160"/>
      <c r="H291" s="160"/>
      <c r="I291" s="160"/>
      <c r="J291" s="128"/>
      <c r="K291" s="205"/>
      <c r="N291" s="8"/>
      <c r="O291" s="8"/>
      <c r="P291" s="8"/>
      <c r="Q291" s="160"/>
      <c r="R291" s="160"/>
      <c r="S291" s="8"/>
      <c r="T291" s="8"/>
      <c r="U291" s="8"/>
      <c r="V291" s="8"/>
      <c r="W291" s="8"/>
      <c r="X291" s="160"/>
      <c r="Y291" s="160"/>
      <c r="Z291" s="160"/>
      <c r="AA291" s="160"/>
      <c r="AB291" s="1115"/>
      <c r="AC291" s="160"/>
      <c r="AD291" s="160"/>
      <c r="AE291" s="160"/>
      <c r="AF291" s="160"/>
      <c r="AG291" s="160"/>
      <c r="AH291" s="1115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</row>
    <row r="292" spans="2:57">
      <c r="E292" s="160"/>
      <c r="F292" s="160"/>
      <c r="G292" s="160"/>
      <c r="H292" s="160"/>
      <c r="I292" s="160"/>
      <c r="J292" s="128"/>
      <c r="K292" s="205"/>
      <c r="N292" s="8"/>
      <c r="O292" s="8"/>
      <c r="P292" s="8"/>
      <c r="Q292" s="160"/>
      <c r="R292" s="160"/>
      <c r="V292" s="8"/>
      <c r="W292" s="8"/>
      <c r="X292" s="160"/>
      <c r="Y292" s="160"/>
      <c r="Z292" s="160"/>
      <c r="AA292" s="160"/>
      <c r="AB292" s="1115"/>
      <c r="AC292" s="160"/>
      <c r="AD292" s="160"/>
      <c r="AE292" s="160"/>
      <c r="AF292" s="160"/>
      <c r="AG292" s="160"/>
      <c r="AH292" s="1115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</row>
    <row r="293" spans="2:57">
      <c r="E293" s="160"/>
      <c r="F293" s="160"/>
      <c r="G293" s="160"/>
      <c r="H293" s="160"/>
      <c r="I293" s="160"/>
      <c r="J293" s="128"/>
      <c r="K293" s="205"/>
      <c r="N293" s="8"/>
      <c r="O293" s="8"/>
      <c r="P293" s="8"/>
      <c r="Q293" s="160"/>
      <c r="R293" s="160"/>
      <c r="V293" s="8"/>
      <c r="W293" s="8"/>
      <c r="X293" s="160"/>
      <c r="Y293" s="160"/>
      <c r="Z293" s="160"/>
      <c r="AA293" s="160"/>
      <c r="AB293" s="1115"/>
      <c r="AC293" s="160"/>
      <c r="AD293" s="160"/>
      <c r="AE293" s="160"/>
      <c r="AF293" s="160"/>
      <c r="AG293" s="160"/>
      <c r="AH293" s="1115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</row>
    <row r="294" spans="2:57">
      <c r="E294" s="160"/>
      <c r="F294" s="160"/>
      <c r="G294" s="160"/>
      <c r="H294" s="160"/>
      <c r="I294" s="160"/>
      <c r="J294" s="128"/>
      <c r="K294" s="205"/>
      <c r="N294" s="8"/>
      <c r="O294" s="8"/>
      <c r="P294" s="8"/>
      <c r="Q294" s="160"/>
      <c r="R294" s="160"/>
      <c r="V294" s="8"/>
      <c r="W294" s="8"/>
      <c r="X294" s="160"/>
      <c r="Y294" s="160"/>
      <c r="Z294" s="160"/>
      <c r="AA294" s="160"/>
      <c r="AB294" s="1115"/>
      <c r="AC294" s="160"/>
      <c r="AD294" s="160"/>
      <c r="AE294" s="160"/>
      <c r="AF294" s="160"/>
      <c r="AG294" s="160"/>
      <c r="AH294" s="1115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</row>
    <row r="295" spans="2:57">
      <c r="E295" s="160"/>
      <c r="F295" s="160"/>
      <c r="G295" s="160"/>
      <c r="H295" s="160"/>
      <c r="I295" s="160"/>
      <c r="J295" s="128"/>
      <c r="K295" s="205"/>
      <c r="N295" s="8"/>
      <c r="O295" s="8"/>
      <c r="P295" s="8"/>
      <c r="Q295" s="160"/>
      <c r="R295" s="160"/>
      <c r="V295" s="8"/>
      <c r="W295" s="8"/>
      <c r="X295" s="160"/>
      <c r="Y295" s="160"/>
      <c r="Z295" s="160"/>
      <c r="AA295" s="160"/>
      <c r="AB295" s="1115"/>
      <c r="AC295" s="160"/>
      <c r="AD295" s="160"/>
      <c r="AE295" s="160"/>
      <c r="AF295" s="160"/>
      <c r="AG295" s="160"/>
      <c r="AH295" s="1115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</row>
    <row r="296" spans="2:57">
      <c r="E296" s="160"/>
      <c r="F296" s="160"/>
      <c r="G296" s="160"/>
      <c r="H296" s="160"/>
      <c r="I296" s="160"/>
      <c r="J296" s="128"/>
      <c r="K296" s="205"/>
      <c r="N296" s="8"/>
      <c r="O296" s="8"/>
      <c r="P296" s="8"/>
      <c r="Q296" s="160"/>
      <c r="R296" s="160"/>
      <c r="V296" s="8"/>
      <c r="W296" s="8"/>
      <c r="X296" s="160"/>
      <c r="Y296" s="160"/>
      <c r="Z296" s="160"/>
      <c r="AA296" s="160"/>
      <c r="AB296" s="1115"/>
      <c r="AC296" s="160"/>
      <c r="AD296" s="160"/>
      <c r="AE296" s="160"/>
      <c r="AF296" s="160"/>
      <c r="AG296" s="160"/>
      <c r="AH296" s="1115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</row>
    <row r="297" spans="2:57">
      <c r="E297" s="160"/>
      <c r="F297" s="160"/>
      <c r="G297" s="160"/>
      <c r="H297" s="160"/>
      <c r="I297" s="160"/>
      <c r="J297" s="128"/>
      <c r="K297" s="205"/>
      <c r="N297" s="8"/>
      <c r="O297" s="8"/>
      <c r="P297" s="8"/>
      <c r="Q297" s="160"/>
      <c r="R297" s="160"/>
      <c r="V297" s="8"/>
      <c r="W297" s="8"/>
      <c r="X297" s="160"/>
      <c r="Y297" s="160"/>
      <c r="Z297" s="160"/>
      <c r="AA297" s="160"/>
      <c r="AB297" s="1115"/>
      <c r="AC297" s="160"/>
      <c r="AD297" s="160"/>
      <c r="AE297" s="160"/>
      <c r="AF297" s="160"/>
      <c r="AG297" s="160"/>
      <c r="AH297" s="1115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</row>
    <row r="298" spans="2:57">
      <c r="E298" s="160"/>
      <c r="F298" s="160"/>
      <c r="G298" s="160"/>
      <c r="H298" s="160"/>
      <c r="I298" s="160"/>
      <c r="J298" s="128"/>
      <c r="K298" s="205"/>
      <c r="N298" s="8"/>
      <c r="O298" s="8"/>
      <c r="P298" s="8"/>
      <c r="Q298" s="160"/>
      <c r="R298" s="160"/>
      <c r="V298" s="8"/>
      <c r="W298" s="8"/>
      <c r="X298" s="160"/>
      <c r="Y298" s="160"/>
      <c r="Z298" s="160"/>
      <c r="AA298" s="160"/>
      <c r="AB298" s="1115"/>
      <c r="AC298" s="160"/>
      <c r="AD298" s="160"/>
      <c r="AE298" s="160"/>
      <c r="AF298" s="160"/>
      <c r="AG298" s="160"/>
      <c r="AH298" s="1115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</row>
    <row r="299" spans="2:57">
      <c r="E299" s="160"/>
      <c r="F299" s="160"/>
      <c r="G299" s="160"/>
      <c r="H299" s="160"/>
      <c r="I299" s="160"/>
      <c r="J299" s="128"/>
      <c r="K299" s="205"/>
      <c r="N299" s="8"/>
      <c r="O299" s="8"/>
      <c r="P299" s="8"/>
      <c r="Q299" s="160"/>
      <c r="R299" s="160"/>
      <c r="V299" s="8"/>
      <c r="W299" s="8"/>
      <c r="X299" s="160"/>
      <c r="Y299" s="160"/>
      <c r="Z299" s="160"/>
      <c r="AA299" s="160"/>
      <c r="AB299" s="1115"/>
      <c r="AC299" s="160"/>
      <c r="AD299" s="160"/>
      <c r="AE299" s="160"/>
      <c r="AF299" s="160"/>
      <c r="AG299" s="160"/>
      <c r="AH299" s="1115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</row>
    <row r="300" spans="2:57">
      <c r="E300" s="160"/>
      <c r="F300" s="160"/>
      <c r="G300" s="160"/>
      <c r="H300" s="160"/>
      <c r="I300" s="160"/>
      <c r="J300" s="128"/>
      <c r="K300" s="205"/>
      <c r="N300" s="8"/>
      <c r="O300" s="8"/>
      <c r="P300" s="8"/>
      <c r="Q300" s="160"/>
      <c r="R300" s="160"/>
      <c r="V300" s="8"/>
      <c r="W300" s="8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115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</row>
    <row r="301" spans="2:57">
      <c r="E301" s="160"/>
      <c r="F301" s="160"/>
      <c r="G301" s="160"/>
      <c r="H301" s="160"/>
      <c r="I301" s="160"/>
      <c r="J301" s="128"/>
      <c r="K301" s="205"/>
      <c r="N301" s="8"/>
      <c r="O301" s="8"/>
      <c r="P301" s="8"/>
      <c r="Q301" s="160"/>
      <c r="R301" s="160"/>
      <c r="V301" s="8"/>
      <c r="W301" s="8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115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</row>
    <row r="302" spans="2:57">
      <c r="B302" s="128"/>
      <c r="C302" s="205"/>
      <c r="D302" s="128"/>
      <c r="E302" s="160"/>
      <c r="F302" s="160"/>
      <c r="G302" s="160"/>
      <c r="H302" s="160"/>
      <c r="I302" s="160"/>
      <c r="J302" s="128"/>
      <c r="K302" s="205"/>
      <c r="N302" s="8"/>
      <c r="O302" s="8"/>
      <c r="P302" s="8"/>
      <c r="Q302" s="160"/>
      <c r="R302" s="160"/>
      <c r="V302" s="8"/>
      <c r="W302" s="8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115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</row>
    <row r="303" spans="2:57">
      <c r="B303" s="128"/>
      <c r="C303" s="205"/>
      <c r="D303" s="128"/>
      <c r="E303" s="160"/>
      <c r="F303" s="160"/>
      <c r="G303" s="160"/>
      <c r="H303" s="160"/>
      <c r="I303" s="160"/>
      <c r="J303" s="128"/>
      <c r="K303" s="205"/>
      <c r="N303" s="8"/>
      <c r="O303" s="8"/>
      <c r="P303" s="8"/>
      <c r="Q303" s="160"/>
      <c r="R303" s="160"/>
      <c r="V303" s="8"/>
      <c r="W303" s="8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115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</row>
    <row r="304" spans="2:57">
      <c r="B304" s="128"/>
      <c r="C304" s="205"/>
      <c r="D304" s="128"/>
      <c r="E304" s="160"/>
      <c r="F304" s="160"/>
      <c r="G304" s="160"/>
      <c r="H304" s="160"/>
      <c r="I304" s="160"/>
      <c r="J304" s="128"/>
      <c r="K304" s="205"/>
      <c r="N304" s="8"/>
      <c r="O304" s="8"/>
      <c r="P304" s="8"/>
      <c r="Q304" s="160"/>
      <c r="R304" s="160"/>
      <c r="V304" s="8"/>
      <c r="W304" s="8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</row>
    <row r="305" spans="2:57">
      <c r="B305" s="128"/>
      <c r="C305" s="205"/>
      <c r="D305" s="128"/>
      <c r="E305" s="160"/>
      <c r="F305" s="160"/>
      <c r="G305" s="160"/>
      <c r="H305" s="160"/>
      <c r="I305" s="160"/>
      <c r="J305" s="128"/>
      <c r="K305" s="205"/>
      <c r="N305" s="8"/>
      <c r="O305" s="8"/>
      <c r="P305" s="8"/>
      <c r="Q305" s="160"/>
      <c r="R305" s="160"/>
      <c r="V305" s="8"/>
      <c r="W305" s="8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</row>
    <row r="306" spans="2:57">
      <c r="B306" s="128"/>
      <c r="C306" s="205"/>
      <c r="D306" s="128"/>
      <c r="E306" s="160"/>
      <c r="F306" s="160"/>
      <c r="G306" s="160"/>
      <c r="H306" s="160"/>
      <c r="I306" s="160"/>
      <c r="J306" s="128"/>
      <c r="K306" s="205"/>
      <c r="N306" s="8"/>
      <c r="O306" s="8"/>
      <c r="P306" s="8"/>
      <c r="Q306" s="160"/>
      <c r="R306" s="160"/>
      <c r="V306" s="8"/>
      <c r="W306" s="8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</row>
    <row r="307" spans="2:57">
      <c r="B307" s="128"/>
      <c r="C307" s="205"/>
      <c r="D307" s="128"/>
      <c r="E307" s="160"/>
      <c r="F307" s="160"/>
      <c r="G307" s="160"/>
      <c r="H307" s="160"/>
      <c r="I307" s="160"/>
      <c r="J307" s="128"/>
      <c r="K307" s="205"/>
      <c r="N307" s="8"/>
      <c r="O307" s="8"/>
      <c r="P307" s="8"/>
      <c r="Q307" s="160"/>
      <c r="R307" s="160"/>
      <c r="V307" s="8"/>
      <c r="W307" s="8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</row>
    <row r="308" spans="2:57">
      <c r="J308" s="128"/>
      <c r="K308" s="205"/>
      <c r="N308" s="8"/>
      <c r="O308" s="8"/>
      <c r="P308" s="8"/>
      <c r="V308" s="8"/>
      <c r="W308" s="8"/>
    </row>
    <row r="309" spans="2:57">
      <c r="K309" s="76"/>
      <c r="N309" s="8"/>
      <c r="O309" s="8"/>
      <c r="P309" s="8"/>
      <c r="V309" s="8"/>
      <c r="W309" s="8"/>
    </row>
    <row r="310" spans="2:57">
      <c r="K310" s="76"/>
      <c r="N310" s="8"/>
      <c r="O310" s="8"/>
      <c r="P310" s="8"/>
      <c r="V310" s="8"/>
      <c r="W310" s="8"/>
    </row>
    <row r="311" spans="2:57">
      <c r="K311" s="76"/>
      <c r="N311" s="8"/>
      <c r="O311" s="8"/>
      <c r="P311" s="8"/>
      <c r="V311" s="8"/>
      <c r="W311" s="8"/>
    </row>
    <row r="312" spans="2:57">
      <c r="K312" s="76"/>
      <c r="N312" s="8"/>
      <c r="O312" s="8"/>
      <c r="P312" s="8"/>
      <c r="V312" s="8"/>
      <c r="W312" s="8"/>
    </row>
    <row r="313" spans="2:57">
      <c r="K313" s="76"/>
      <c r="N313" s="8"/>
      <c r="O313" s="8"/>
      <c r="P313" s="8"/>
      <c r="V313" s="8"/>
      <c r="W313" s="8"/>
    </row>
    <row r="314" spans="2:57">
      <c r="K314" s="76"/>
      <c r="N314" s="8"/>
      <c r="O314" s="8"/>
      <c r="P314" s="8"/>
      <c r="V314" s="8"/>
      <c r="W314" s="8"/>
    </row>
    <row r="315" spans="2:57">
      <c r="K315" s="76"/>
      <c r="N315" s="8"/>
      <c r="O315" s="8"/>
      <c r="P315" s="8"/>
      <c r="V315" s="8"/>
      <c r="W315" s="8"/>
    </row>
    <row r="316" spans="2:57">
      <c r="K316" s="76"/>
      <c r="N316" s="8"/>
      <c r="O316" s="8"/>
      <c r="P316" s="8"/>
      <c r="V316" s="8"/>
      <c r="W316" s="8"/>
    </row>
    <row r="317" spans="2:57">
      <c r="K317" s="76"/>
      <c r="N317" s="8"/>
      <c r="O317" s="8"/>
      <c r="P317" s="8"/>
      <c r="V317" s="8"/>
      <c r="W317" s="8"/>
    </row>
    <row r="318" spans="2:57">
      <c r="K318" s="76"/>
      <c r="N318" s="8"/>
      <c r="O318" s="8"/>
      <c r="P318" s="8"/>
      <c r="V318" s="8"/>
      <c r="W318" s="8"/>
    </row>
    <row r="319" spans="2:57">
      <c r="K319" s="76"/>
      <c r="N319" s="8"/>
      <c r="O319" s="8"/>
      <c r="P319" s="8"/>
      <c r="V319" s="8"/>
      <c r="W319" s="8"/>
    </row>
    <row r="320" spans="2:57">
      <c r="K320" s="76"/>
      <c r="N320" s="8"/>
      <c r="O320" s="8"/>
      <c r="P320" s="8"/>
      <c r="V320" s="8"/>
      <c r="W320" s="8"/>
    </row>
    <row r="321" spans="11:23">
      <c r="K321" s="76"/>
      <c r="N321" s="8"/>
      <c r="O321" s="8"/>
      <c r="P321" s="8"/>
      <c r="V321" s="8"/>
      <c r="W321" s="8"/>
    </row>
    <row r="322" spans="11:23">
      <c r="K322" s="76"/>
      <c r="N322" s="8"/>
      <c r="O322" s="8"/>
      <c r="P322" s="8"/>
      <c r="V322" s="8"/>
      <c r="W322" s="8"/>
    </row>
    <row r="323" spans="11:23">
      <c r="K323" s="76"/>
      <c r="N323" s="8"/>
      <c r="O323" s="8"/>
      <c r="P323" s="8"/>
      <c r="V323" s="8"/>
      <c r="W323" s="8"/>
    </row>
    <row r="324" spans="11:23">
      <c r="K324" s="76"/>
      <c r="N324" s="8"/>
      <c r="O324" s="8"/>
      <c r="P324" s="8"/>
      <c r="V324" s="8"/>
      <c r="W324" s="8"/>
    </row>
    <row r="325" spans="11:23">
      <c r="N325" s="8"/>
      <c r="O325" s="8"/>
      <c r="P325" s="8"/>
      <c r="V325" s="8"/>
      <c r="W325" s="8"/>
    </row>
    <row r="326" spans="11:23">
      <c r="N326" s="8"/>
      <c r="O326" s="8"/>
      <c r="P326" s="8"/>
      <c r="V326" s="8"/>
      <c r="W326" s="8"/>
    </row>
    <row r="327" spans="11:23">
      <c r="N327" s="8"/>
      <c r="O327" s="8"/>
      <c r="P327" s="8"/>
      <c r="V327" s="8"/>
      <c r="W327" s="8"/>
    </row>
    <row r="328" spans="11:23">
      <c r="N328" s="8"/>
      <c r="O328" s="8"/>
      <c r="P328" s="8"/>
      <c r="V328" s="8"/>
      <c r="W328" s="8"/>
    </row>
    <row r="329" spans="11:23">
      <c r="N329" s="8"/>
      <c r="O329" s="8"/>
      <c r="P329" s="8"/>
      <c r="V329" s="8"/>
      <c r="W329" s="8"/>
    </row>
    <row r="330" spans="11:23">
      <c r="N330" s="8"/>
      <c r="O330" s="8"/>
      <c r="P330" s="8"/>
      <c r="V330" s="8"/>
      <c r="W330" s="8"/>
    </row>
    <row r="331" spans="11:23">
      <c r="N331" s="8"/>
      <c r="O331" s="8"/>
      <c r="P331" s="8"/>
      <c r="V331" s="8"/>
      <c r="W331" s="8"/>
    </row>
    <row r="332" spans="11:23">
      <c r="N332" s="8"/>
      <c r="O332" s="8"/>
      <c r="P332" s="8"/>
      <c r="V332" s="8"/>
      <c r="W332" s="8"/>
    </row>
    <row r="333" spans="11:23">
      <c r="N333" s="8"/>
      <c r="O333" s="8"/>
      <c r="P333" s="8"/>
      <c r="V333" s="8"/>
      <c r="W333" s="8"/>
    </row>
    <row r="334" spans="11:23">
      <c r="N334" s="8"/>
      <c r="O334" s="8"/>
      <c r="P334" s="8"/>
      <c r="V334" s="8"/>
      <c r="W334" s="8"/>
    </row>
    <row r="335" spans="11:23">
      <c r="N335" s="8"/>
      <c r="O335" s="8"/>
      <c r="P335" s="8"/>
      <c r="V335" s="8"/>
      <c r="W335" s="8"/>
    </row>
    <row r="336" spans="11:23">
      <c r="V336" s="8"/>
      <c r="W336" s="8"/>
    </row>
    <row r="337" spans="22:23">
      <c r="V337" s="8"/>
      <c r="W337" s="8"/>
    </row>
    <row r="338" spans="22:23">
      <c r="V338" s="8"/>
      <c r="W338" s="8"/>
    </row>
    <row r="339" spans="22:23">
      <c r="V339" s="8"/>
      <c r="W339" s="8"/>
    </row>
    <row r="340" spans="22:23">
      <c r="V340" s="8"/>
      <c r="W340" s="8"/>
    </row>
    <row r="341" spans="22:23">
      <c r="V341" s="8"/>
      <c r="W341" s="8"/>
    </row>
    <row r="342" spans="22:23">
      <c r="V342" s="8"/>
      <c r="W342" s="8"/>
    </row>
    <row r="343" spans="22:23">
      <c r="V343" s="8"/>
      <c r="W343" s="8"/>
    </row>
    <row r="344" spans="22:23">
      <c r="V344" s="8"/>
      <c r="W344" s="8"/>
    </row>
    <row r="345" spans="22:23">
      <c r="V345" s="8"/>
      <c r="W345" s="8"/>
    </row>
    <row r="346" spans="22:23">
      <c r="V346" s="8"/>
      <c r="W346" s="8"/>
    </row>
    <row r="347" spans="22:23">
      <c r="V347" s="8"/>
      <c r="W347" s="8"/>
    </row>
    <row r="348" spans="22:23">
      <c r="V348" s="8"/>
      <c r="W348" s="8"/>
    </row>
    <row r="349" spans="22:23">
      <c r="V349" s="8"/>
      <c r="W349" s="8"/>
    </row>
    <row r="350" spans="22:23">
      <c r="V350" s="8"/>
      <c r="W350" s="8"/>
    </row>
    <row r="351" spans="22:23">
      <c r="V351" s="8"/>
      <c r="W351" s="8"/>
    </row>
    <row r="352" spans="22:23">
      <c r="V352" s="8"/>
      <c r="W352" s="8"/>
    </row>
    <row r="353" spans="10:23">
      <c r="V353" s="8"/>
      <c r="W353" s="8"/>
    </row>
    <row r="354" spans="10:23">
      <c r="V354" s="8"/>
      <c r="W354" s="8"/>
    </row>
    <row r="355" spans="10:23">
      <c r="V355" s="8"/>
      <c r="W355" s="8"/>
    </row>
    <row r="356" spans="10:23">
      <c r="V356" s="8"/>
      <c r="W356" s="8"/>
    </row>
    <row r="357" spans="10:23">
      <c r="V357" s="8"/>
      <c r="W357" s="8"/>
    </row>
    <row r="358" spans="10:23">
      <c r="V358" s="8"/>
      <c r="W358" s="8"/>
    </row>
    <row r="359" spans="10:23">
      <c r="V359" s="8"/>
      <c r="W359" s="8"/>
    </row>
    <row r="360" spans="10:23">
      <c r="V360" s="8"/>
      <c r="W360" s="8"/>
    </row>
    <row r="361" spans="10:23">
      <c r="V361" s="8"/>
      <c r="W361" s="8"/>
    </row>
    <row r="362" spans="10:23">
      <c r="V362" s="8"/>
      <c r="W362" s="8"/>
    </row>
    <row r="363" spans="10:23">
      <c r="V363" s="8"/>
      <c r="W363" s="8"/>
    </row>
    <row r="364" spans="10:23">
      <c r="V364" s="8"/>
      <c r="W364" s="8"/>
    </row>
    <row r="365" spans="10:23">
      <c r="J365" s="160"/>
      <c r="K365" s="178"/>
      <c r="L365" s="160"/>
      <c r="V365" s="8"/>
      <c r="W365" s="8"/>
    </row>
    <row r="366" spans="10:23">
      <c r="J366" s="160"/>
      <c r="K366" s="178"/>
      <c r="L366" s="160"/>
      <c r="V366" s="8"/>
      <c r="W366" s="8"/>
    </row>
    <row r="367" spans="10:23">
      <c r="J367" s="160"/>
      <c r="K367" s="178"/>
      <c r="L367" s="160"/>
      <c r="V367" s="8"/>
      <c r="W367" s="8"/>
    </row>
    <row r="368" spans="10:23">
      <c r="J368" s="160"/>
      <c r="K368" s="178"/>
      <c r="L368" s="160"/>
      <c r="V368" s="8"/>
      <c r="W368" s="8"/>
    </row>
    <row r="369" spans="10:23">
      <c r="J369" s="160"/>
      <c r="K369" s="178"/>
      <c r="L369" s="160"/>
      <c r="V369" s="8"/>
      <c r="W369" s="8"/>
    </row>
    <row r="370" spans="10:23">
      <c r="J370" s="160"/>
      <c r="K370" s="178"/>
      <c r="L370" s="160"/>
      <c r="V370" s="8"/>
      <c r="W370" s="8"/>
    </row>
    <row r="371" spans="10:23">
      <c r="J371" s="307"/>
      <c r="K371" s="307"/>
      <c r="L371" s="230"/>
      <c r="V371" s="8"/>
      <c r="W371" s="8"/>
    </row>
    <row r="372" spans="10:23">
      <c r="J372" s="160"/>
      <c r="K372" s="638"/>
      <c r="L372" s="160"/>
      <c r="V372" s="8"/>
      <c r="W372" s="8"/>
    </row>
    <row r="373" spans="10:23">
      <c r="J373" s="256"/>
      <c r="K373" s="160"/>
      <c r="L373" s="160"/>
      <c r="V373" s="8"/>
      <c r="W373" s="8"/>
    </row>
    <row r="374" spans="10:23">
      <c r="J374" s="160"/>
      <c r="K374" s="178"/>
      <c r="L374" s="160"/>
      <c r="V374" s="8"/>
      <c r="W374" s="8"/>
    </row>
    <row r="375" spans="10:23">
      <c r="J375" s="307"/>
      <c r="K375" s="307"/>
      <c r="L375" s="640"/>
      <c r="V375" s="8"/>
      <c r="W375" s="8"/>
    </row>
    <row r="376" spans="10:23" ht="15.6">
      <c r="J376" s="282"/>
      <c r="K376" s="178"/>
      <c r="L376" s="160"/>
      <c r="V376" s="8"/>
      <c r="W376" s="8"/>
    </row>
    <row r="377" spans="10:23">
      <c r="J377" s="180"/>
      <c r="K377" s="150"/>
      <c r="L377" s="146"/>
      <c r="V377" s="8"/>
      <c r="W377" s="8"/>
    </row>
    <row r="378" spans="10:23">
      <c r="J378" s="180"/>
      <c r="K378" s="209"/>
      <c r="L378" s="146"/>
      <c r="V378" s="8"/>
      <c r="W378" s="8"/>
    </row>
    <row r="379" spans="10:23" ht="15.6">
      <c r="J379" s="187"/>
      <c r="K379" s="160"/>
      <c r="L379" s="160"/>
      <c r="V379" s="8"/>
      <c r="W379" s="8"/>
    </row>
    <row r="380" spans="10:23">
      <c r="J380" s="196"/>
      <c r="K380" s="150"/>
      <c r="L380" s="174"/>
      <c r="V380" s="8"/>
      <c r="W380" s="8"/>
    </row>
    <row r="381" spans="10:23">
      <c r="J381" s="191"/>
      <c r="K381" s="150"/>
      <c r="L381" s="146"/>
      <c r="V381" s="8"/>
      <c r="W381" s="8"/>
    </row>
    <row r="382" spans="10:23">
      <c r="J382" s="180"/>
      <c r="K382" s="150"/>
      <c r="L382" s="146"/>
      <c r="V382" s="8"/>
      <c r="W382" s="8"/>
    </row>
    <row r="383" spans="10:23">
      <c r="J383" s="459"/>
      <c r="K383" s="150"/>
      <c r="L383" s="146"/>
      <c r="V383" s="8"/>
      <c r="W383" s="8"/>
    </row>
    <row r="384" spans="10:23">
      <c r="J384" s="181"/>
      <c r="K384" s="150"/>
      <c r="L384" s="146"/>
      <c r="V384" s="8"/>
      <c r="W384" s="8"/>
    </row>
    <row r="385" spans="10:23">
      <c r="J385" s="181"/>
      <c r="K385" s="150"/>
      <c r="L385" s="146"/>
      <c r="V385" s="8"/>
      <c r="W385" s="8"/>
    </row>
    <row r="386" spans="10:23">
      <c r="J386" s="181"/>
      <c r="K386" s="150"/>
      <c r="L386" s="146"/>
      <c r="V386" s="8"/>
      <c r="W386" s="8"/>
    </row>
    <row r="387" spans="10:23">
      <c r="J387" s="160"/>
      <c r="K387" s="178"/>
      <c r="L387" s="160"/>
      <c r="V387" s="8"/>
      <c r="W387" s="8"/>
    </row>
    <row r="388" spans="10:23">
      <c r="J388" s="160"/>
      <c r="K388" s="178"/>
      <c r="L388" s="160"/>
      <c r="V388" s="8"/>
      <c r="W388" s="8"/>
    </row>
    <row r="389" spans="10:23">
      <c r="J389" s="160"/>
      <c r="K389" s="178"/>
      <c r="L389" s="160"/>
      <c r="V389" s="8"/>
      <c r="W389" s="8"/>
    </row>
    <row r="390" spans="10:23">
      <c r="J390" s="160"/>
      <c r="K390" s="178"/>
      <c r="L390" s="160"/>
      <c r="V390" s="8"/>
      <c r="W390" s="8"/>
    </row>
    <row r="391" spans="10:23">
      <c r="J391" s="160"/>
      <c r="K391" s="178"/>
      <c r="L391" s="160"/>
      <c r="V391" s="8"/>
      <c r="W391" s="8"/>
    </row>
    <row r="392" spans="10:23">
      <c r="J392" s="160"/>
      <c r="K392" s="178"/>
      <c r="L392" s="160"/>
      <c r="V392" s="8"/>
      <c r="W392" s="8"/>
    </row>
    <row r="393" spans="10:23">
      <c r="J393" s="160"/>
      <c r="K393" s="178"/>
      <c r="L393" s="160"/>
      <c r="V393" s="8"/>
      <c r="W393" s="8"/>
    </row>
    <row r="394" spans="10:23">
      <c r="J394" s="160"/>
      <c r="K394" s="178"/>
      <c r="L394" s="160"/>
      <c r="V394" s="8"/>
      <c r="W394" s="8"/>
    </row>
    <row r="395" spans="10:23">
      <c r="J395" s="290"/>
      <c r="K395" s="178"/>
      <c r="L395" s="160"/>
      <c r="V395" s="8"/>
      <c r="W395" s="8"/>
    </row>
    <row r="396" spans="10:23">
      <c r="J396" s="180"/>
      <c r="K396" s="150"/>
      <c r="L396" s="146"/>
      <c r="V396" s="8"/>
      <c r="W396" s="8"/>
    </row>
    <row r="397" spans="10:23">
      <c r="J397" s="180"/>
      <c r="K397" s="209"/>
      <c r="L397" s="146"/>
      <c r="V397" s="8"/>
      <c r="W397" s="8"/>
    </row>
    <row r="398" spans="10:23" ht="15.6">
      <c r="J398" s="187"/>
      <c r="K398" s="160"/>
      <c r="L398" s="178"/>
      <c r="V398" s="8"/>
      <c r="W398" s="8"/>
    </row>
    <row r="399" spans="10:23">
      <c r="J399" s="196"/>
      <c r="K399" s="150"/>
      <c r="L399" s="174"/>
      <c r="V399" s="8"/>
      <c r="W399" s="8"/>
    </row>
    <row r="400" spans="10:23">
      <c r="J400" s="180"/>
      <c r="K400" s="150"/>
      <c r="L400" s="146"/>
      <c r="V400" s="8"/>
      <c r="W400" s="8"/>
    </row>
    <row r="401" spans="10:23">
      <c r="J401" s="146"/>
      <c r="K401" s="150"/>
      <c r="L401" s="146"/>
      <c r="V401" s="8"/>
      <c r="W401" s="8"/>
    </row>
    <row r="402" spans="10:23">
      <c r="J402" s="180"/>
      <c r="K402" s="150"/>
      <c r="L402" s="146"/>
      <c r="V402" s="8"/>
      <c r="W402" s="8"/>
    </row>
    <row r="403" spans="10:23">
      <c r="J403" s="180"/>
      <c r="K403" s="150"/>
      <c r="L403" s="146"/>
      <c r="V403" s="8"/>
      <c r="W403" s="8"/>
    </row>
    <row r="404" spans="10:23">
      <c r="J404" s="180"/>
      <c r="K404" s="150"/>
      <c r="L404" s="146"/>
      <c r="V404" s="8"/>
      <c r="W404" s="8"/>
    </row>
    <row r="405" spans="10:23">
      <c r="J405" s="184"/>
      <c r="K405" s="150"/>
      <c r="L405" s="146"/>
      <c r="V405" s="8"/>
      <c r="W405" s="8"/>
    </row>
    <row r="406" spans="10:23">
      <c r="J406" s="160"/>
      <c r="K406" s="178"/>
      <c r="L406" s="160"/>
      <c r="V406" s="8"/>
      <c r="W406" s="8"/>
    </row>
    <row r="407" spans="10:23">
      <c r="J407" s="160"/>
      <c r="K407" s="178"/>
      <c r="L407" s="160"/>
      <c r="V407" s="8"/>
      <c r="W407" s="8"/>
    </row>
    <row r="408" spans="10:23">
      <c r="J408" s="160"/>
      <c r="K408" s="178"/>
      <c r="L408" s="160"/>
      <c r="V408" s="8"/>
      <c r="W408" s="8"/>
    </row>
    <row r="409" spans="10:23">
      <c r="J409" s="160"/>
      <c r="K409" s="178"/>
      <c r="L409" s="160"/>
      <c r="V409" s="8"/>
      <c r="W409" s="8"/>
    </row>
    <row r="410" spans="10:23">
      <c r="J410" s="160"/>
      <c r="K410" s="178"/>
      <c r="L410" s="160"/>
      <c r="V410" s="8"/>
      <c r="W410" s="8"/>
    </row>
    <row r="411" spans="10:23">
      <c r="J411" s="160"/>
      <c r="K411" s="178"/>
      <c r="L411" s="160"/>
      <c r="V411" s="8"/>
      <c r="W411" s="8"/>
    </row>
    <row r="412" spans="10:23">
      <c r="J412" s="160"/>
      <c r="K412" s="178"/>
      <c r="L412" s="160"/>
      <c r="V412" s="8"/>
      <c r="W412" s="8"/>
    </row>
    <row r="413" spans="10:23">
      <c r="J413" s="160"/>
      <c r="K413" s="178"/>
      <c r="L413" s="160"/>
      <c r="V413" s="8"/>
      <c r="W413" s="8"/>
    </row>
    <row r="414" spans="10:23">
      <c r="J414" s="160"/>
      <c r="K414" s="178"/>
      <c r="L414" s="160"/>
      <c r="V414" s="8"/>
      <c r="W414" s="8"/>
    </row>
    <row r="415" spans="10:23">
      <c r="J415" s="160"/>
      <c r="K415" s="178"/>
      <c r="L415" s="160"/>
      <c r="V415" s="8"/>
      <c r="W415" s="8"/>
    </row>
    <row r="416" spans="10:23">
      <c r="J416" s="160"/>
      <c r="K416" s="178"/>
      <c r="L416" s="160"/>
      <c r="V416" s="8"/>
      <c r="W416" s="8"/>
    </row>
    <row r="417" spans="10:23">
      <c r="J417" s="160"/>
      <c r="K417" s="178"/>
      <c r="L417" s="160"/>
      <c r="V417" s="8"/>
      <c r="W417" s="8"/>
    </row>
    <row r="418" spans="10:23">
      <c r="J418" s="160"/>
      <c r="K418" s="178"/>
      <c r="L418" s="160"/>
      <c r="V418" s="8"/>
      <c r="W418" s="8"/>
    </row>
    <row r="419" spans="10:23">
      <c r="J419" s="160"/>
      <c r="K419" s="178"/>
      <c r="L419" s="160"/>
      <c r="V419" s="8"/>
      <c r="W419" s="8"/>
    </row>
    <row r="420" spans="10:23">
      <c r="J420" s="160"/>
      <c r="K420" s="178"/>
      <c r="L420" s="160"/>
      <c r="V420" s="8"/>
      <c r="W420" s="8"/>
    </row>
    <row r="421" spans="10:23">
      <c r="J421" s="160"/>
      <c r="K421" s="178"/>
      <c r="L421" s="160"/>
      <c r="V421" s="8"/>
      <c r="W421" s="8"/>
    </row>
    <row r="422" spans="10:23">
      <c r="J422" s="160"/>
      <c r="K422" s="178"/>
      <c r="L422" s="160"/>
      <c r="V422" s="8"/>
      <c r="W422" s="8"/>
    </row>
    <row r="423" spans="10:23">
      <c r="J423" s="180"/>
      <c r="K423" s="170"/>
      <c r="L423" s="170"/>
      <c r="V423" s="8"/>
      <c r="W423" s="8"/>
    </row>
    <row r="424" spans="10:23">
      <c r="J424" s="180"/>
      <c r="K424" s="150"/>
      <c r="L424" s="146"/>
      <c r="V424" s="8"/>
      <c r="W424" s="8"/>
    </row>
    <row r="425" spans="10:23">
      <c r="J425" s="180"/>
      <c r="K425" s="150"/>
      <c r="L425" s="146"/>
      <c r="V425" s="8"/>
      <c r="W425" s="8"/>
    </row>
    <row r="426" spans="10:23">
      <c r="J426" s="180"/>
      <c r="K426" s="150"/>
      <c r="L426" s="146"/>
      <c r="V426" s="8"/>
      <c r="W426" s="8"/>
    </row>
    <row r="427" spans="10:23">
      <c r="J427" s="180"/>
      <c r="K427" s="150"/>
      <c r="L427" s="146"/>
      <c r="V427" s="8"/>
      <c r="W427" s="8"/>
    </row>
    <row r="428" spans="10:23">
      <c r="J428" s="184"/>
      <c r="K428" s="265"/>
      <c r="L428" s="146"/>
      <c r="V428" s="8"/>
      <c r="W428" s="8"/>
    </row>
    <row r="429" spans="10:23">
      <c r="J429" s="160"/>
      <c r="K429" s="178"/>
      <c r="L429" s="160"/>
      <c r="V429" s="8"/>
      <c r="W429" s="8"/>
    </row>
    <row r="430" spans="10:23">
      <c r="J430" s="160"/>
      <c r="K430" s="160"/>
      <c r="L430" s="160"/>
      <c r="V430" s="8"/>
      <c r="W430" s="8"/>
    </row>
    <row r="431" spans="10:23">
      <c r="J431" s="160"/>
      <c r="K431" s="178"/>
      <c r="L431" s="160"/>
      <c r="V431" s="8"/>
      <c r="W431" s="8"/>
    </row>
    <row r="432" spans="10:23">
      <c r="J432" s="160"/>
      <c r="K432" s="178"/>
      <c r="L432" s="160"/>
      <c r="V432" s="8"/>
      <c r="W432" s="8"/>
    </row>
    <row r="433" spans="10:23">
      <c r="J433" s="160"/>
      <c r="K433" s="178"/>
      <c r="L433" s="160"/>
      <c r="V433" s="8"/>
      <c r="W433" s="8"/>
    </row>
    <row r="434" spans="10:23">
      <c r="J434" s="160"/>
      <c r="K434" s="178"/>
      <c r="L434" s="160"/>
      <c r="V434" s="8"/>
      <c r="W434" s="8"/>
    </row>
    <row r="435" spans="10:23">
      <c r="J435" s="160"/>
      <c r="K435" s="178"/>
      <c r="L435" s="160"/>
      <c r="V435" s="8"/>
      <c r="W435" s="8"/>
    </row>
    <row r="436" spans="10:23" ht="15.6">
      <c r="J436" s="160"/>
      <c r="K436" s="285"/>
      <c r="L436" s="160"/>
      <c r="V436" s="8"/>
      <c r="W436" s="8"/>
    </row>
    <row r="437" spans="10:23">
      <c r="J437" s="160"/>
      <c r="K437" s="178"/>
      <c r="L437" s="160"/>
      <c r="V437" s="8"/>
      <c r="W437" s="8"/>
    </row>
    <row r="438" spans="10:23">
      <c r="J438" s="160"/>
      <c r="K438" s="178"/>
      <c r="L438" s="160"/>
    </row>
    <row r="439" spans="10:23">
      <c r="J439" s="160"/>
      <c r="K439" s="178"/>
      <c r="L439" s="160"/>
    </row>
    <row r="440" spans="10:23">
      <c r="J440" s="160"/>
      <c r="K440" s="178"/>
      <c r="L440" s="160"/>
    </row>
    <row r="441" spans="10:23">
      <c r="J441" s="160"/>
      <c r="K441" s="178"/>
      <c r="L441" s="160"/>
    </row>
    <row r="442" spans="10:23">
      <c r="J442" s="183"/>
      <c r="K442" s="150"/>
      <c r="L442" s="146"/>
    </row>
    <row r="443" spans="10:23">
      <c r="J443" s="160"/>
      <c r="K443" s="178"/>
      <c r="L443" s="160"/>
    </row>
    <row r="444" spans="10:23">
      <c r="J444" s="160"/>
      <c r="K444" s="178"/>
      <c r="L444" s="160"/>
    </row>
    <row r="445" spans="10:23">
      <c r="J445" s="160"/>
      <c r="K445" s="178"/>
      <c r="L445" s="160"/>
    </row>
    <row r="446" spans="10:23">
      <c r="J446" s="160"/>
      <c r="K446" s="178"/>
      <c r="L446" s="160"/>
    </row>
    <row r="447" spans="10:23">
      <c r="J447" s="160"/>
      <c r="K447" s="178"/>
      <c r="L447" s="160"/>
    </row>
    <row r="448" spans="10:23">
      <c r="J448" s="160"/>
      <c r="K448" s="178"/>
      <c r="L448" s="160"/>
    </row>
    <row r="449" spans="10:12">
      <c r="J449" s="160"/>
      <c r="K449" s="178"/>
      <c r="L449" s="160"/>
    </row>
    <row r="450" spans="10:12">
      <c r="J450" s="160"/>
      <c r="K450" s="178"/>
      <c r="L450" s="160"/>
    </row>
    <row r="451" spans="10:12">
      <c r="J451" s="160"/>
      <c r="K451" s="178"/>
      <c r="L451" s="160"/>
    </row>
    <row r="452" spans="10:12">
      <c r="J452" s="160"/>
      <c r="K452" s="178"/>
      <c r="L452" s="160"/>
    </row>
    <row r="453" spans="10:12">
      <c r="J453" s="160"/>
      <c r="K453" s="178"/>
      <c r="L453" s="160"/>
    </row>
    <row r="454" spans="10:12">
      <c r="J454" s="160"/>
      <c r="K454" s="178"/>
      <c r="L454" s="160"/>
    </row>
    <row r="455" spans="10:12">
      <c r="J455" s="160"/>
      <c r="K455" s="178"/>
      <c r="L455" s="160"/>
    </row>
    <row r="456" spans="10:12">
      <c r="J456" s="160"/>
      <c r="K456" s="178"/>
      <c r="L456" s="160"/>
    </row>
    <row r="457" spans="10:12">
      <c r="J457" s="160"/>
      <c r="K457" s="178"/>
      <c r="L457" s="160"/>
    </row>
    <row r="458" spans="10:12">
      <c r="J458" s="160"/>
      <c r="K458" s="178"/>
      <c r="L458" s="160"/>
    </row>
    <row r="459" spans="10:12">
      <c r="J459" s="160"/>
      <c r="K459" s="178"/>
      <c r="L459" s="160"/>
    </row>
    <row r="460" spans="10:12">
      <c r="J460" s="160"/>
      <c r="K460" s="178"/>
      <c r="L460" s="160"/>
    </row>
    <row r="461" spans="10:12">
      <c r="J461" s="160"/>
      <c r="K461" s="178"/>
      <c r="L461" s="160"/>
    </row>
    <row r="462" spans="10:12">
      <c r="J462" s="160"/>
      <c r="K462" s="178"/>
      <c r="L462" s="160"/>
    </row>
    <row r="463" spans="10:12">
      <c r="J463" s="160"/>
      <c r="K463" s="178"/>
      <c r="L463" s="160"/>
    </row>
    <row r="464" spans="10:12">
      <c r="J464" s="160"/>
      <c r="K464" s="178"/>
      <c r="L464" s="160"/>
    </row>
    <row r="465" spans="10:12">
      <c r="J465" s="160"/>
      <c r="K465" s="178"/>
      <c r="L465" s="160"/>
    </row>
    <row r="466" spans="10:12">
      <c r="J466" s="160"/>
      <c r="K466" s="178"/>
      <c r="L466" s="160"/>
    </row>
    <row r="467" spans="10:12">
      <c r="J467" s="160"/>
      <c r="K467" s="178"/>
      <c r="L467" s="160"/>
    </row>
    <row r="468" spans="10:12">
      <c r="J468" s="160"/>
      <c r="K468" s="178"/>
      <c r="L468" s="160"/>
    </row>
    <row r="469" spans="10:12">
      <c r="J469" s="160"/>
      <c r="K469" s="178"/>
      <c r="L469" s="160"/>
    </row>
    <row r="470" spans="10:12">
      <c r="J470" s="160"/>
      <c r="K470" s="178"/>
      <c r="L470" s="160"/>
    </row>
    <row r="471" spans="10:12">
      <c r="J471" s="160"/>
      <c r="K471" s="178"/>
      <c r="L471" s="160"/>
    </row>
    <row r="472" spans="10:12">
      <c r="J472" s="160"/>
      <c r="K472" s="178"/>
      <c r="L472" s="160"/>
    </row>
    <row r="473" spans="10:12">
      <c r="J473" s="160"/>
      <c r="K473" s="178"/>
      <c r="L473" s="160"/>
    </row>
    <row r="474" spans="10:12">
      <c r="J474" s="160"/>
      <c r="K474" s="178"/>
      <c r="L474" s="160"/>
    </row>
    <row r="475" spans="10:12">
      <c r="J475" s="160"/>
      <c r="K475" s="178"/>
      <c r="L475" s="160"/>
    </row>
    <row r="476" spans="10:12">
      <c r="J476" s="160"/>
      <c r="K476" s="178"/>
      <c r="L476" s="160"/>
    </row>
    <row r="477" spans="10:12">
      <c r="J477" s="160"/>
      <c r="K477" s="178"/>
      <c r="L477" s="160"/>
    </row>
    <row r="478" spans="10:12">
      <c r="J478" s="160"/>
      <c r="K478" s="178"/>
      <c r="L478" s="160"/>
    </row>
    <row r="479" spans="10:12">
      <c r="J479" s="160"/>
      <c r="K479" s="178"/>
      <c r="L479" s="160"/>
    </row>
    <row r="480" spans="10:12">
      <c r="J480" s="160"/>
      <c r="K480" s="178"/>
      <c r="L480" s="160"/>
    </row>
    <row r="481" spans="10:12">
      <c r="J481" s="160"/>
      <c r="K481" s="178"/>
      <c r="L481" s="160"/>
    </row>
    <row r="482" spans="10:12">
      <c r="J482" s="160"/>
      <c r="K482" s="178"/>
      <c r="L482" s="160"/>
    </row>
    <row r="483" spans="10:12">
      <c r="J483" s="160"/>
      <c r="K483" s="178"/>
      <c r="L483" s="160"/>
    </row>
    <row r="484" spans="10:12">
      <c r="J484" s="160"/>
      <c r="K484" s="178"/>
      <c r="L484" s="160"/>
    </row>
    <row r="485" spans="10:12">
      <c r="J485" s="160"/>
      <c r="K485" s="178"/>
      <c r="L485" s="160"/>
    </row>
    <row r="486" spans="10:12">
      <c r="J486" s="160"/>
      <c r="K486" s="178"/>
      <c r="L486" s="160"/>
    </row>
    <row r="487" spans="10:12">
      <c r="J487" s="160"/>
      <c r="K487" s="178"/>
      <c r="L487" s="160"/>
    </row>
    <row r="488" spans="10:12">
      <c r="J488" s="160"/>
      <c r="K488" s="178"/>
      <c r="L488" s="160"/>
    </row>
    <row r="489" spans="10:12">
      <c r="J489" s="160"/>
      <c r="K489" s="178"/>
      <c r="L489" s="160"/>
    </row>
    <row r="490" spans="10:12">
      <c r="J490" s="160"/>
      <c r="K490" s="178"/>
      <c r="L490" s="160"/>
    </row>
    <row r="491" spans="10:12">
      <c r="J491" s="160"/>
      <c r="K491" s="178"/>
      <c r="L491" s="160"/>
    </row>
    <row r="492" spans="10:12">
      <c r="J492" s="160"/>
      <c r="K492" s="178"/>
      <c r="L492" s="160"/>
    </row>
    <row r="493" spans="10:12">
      <c r="J493" s="160"/>
      <c r="K493" s="178"/>
      <c r="L493" s="160"/>
    </row>
    <row r="494" spans="10:12">
      <c r="J494" s="160"/>
      <c r="K494" s="178"/>
      <c r="L494" s="160"/>
    </row>
    <row r="495" spans="10:12">
      <c r="J495" s="160"/>
      <c r="K495" s="178"/>
      <c r="L495" s="160"/>
    </row>
    <row r="496" spans="10:12">
      <c r="J496" s="160"/>
      <c r="K496" s="178"/>
      <c r="L496" s="160"/>
    </row>
    <row r="497" spans="10:12">
      <c r="J497" s="160"/>
      <c r="K497" s="178"/>
      <c r="L497" s="160"/>
    </row>
    <row r="498" spans="10:12">
      <c r="J498" s="160"/>
      <c r="K498" s="178"/>
      <c r="L498" s="160"/>
    </row>
    <row r="499" spans="10:12">
      <c r="J499" s="160"/>
      <c r="K499" s="178"/>
      <c r="L499" s="160"/>
    </row>
    <row r="500" spans="10:12">
      <c r="J500" s="160"/>
      <c r="K500" s="178"/>
      <c r="L500" s="160"/>
    </row>
    <row r="501" spans="10:12">
      <c r="J501" s="160"/>
      <c r="K501" s="178"/>
      <c r="L501" s="160"/>
    </row>
    <row r="502" spans="10:12">
      <c r="J502" s="160"/>
      <c r="K502" s="178"/>
      <c r="L502" s="160"/>
    </row>
    <row r="503" spans="10:12">
      <c r="J503" s="160"/>
      <c r="K503" s="178"/>
      <c r="L503" s="160"/>
    </row>
    <row r="504" spans="10:12">
      <c r="J504" s="160"/>
      <c r="K504" s="178"/>
      <c r="L504" s="160"/>
    </row>
    <row r="505" spans="10:12">
      <c r="J505" s="160"/>
      <c r="K505" s="178"/>
      <c r="L505" s="160"/>
    </row>
    <row r="506" spans="10:12">
      <c r="J506" s="160"/>
      <c r="K506" s="178"/>
      <c r="L506" s="160"/>
    </row>
    <row r="507" spans="10:12">
      <c r="J507" s="160"/>
      <c r="K507" s="178"/>
      <c r="L507" s="160"/>
    </row>
    <row r="508" spans="10:12">
      <c r="J508" s="160"/>
      <c r="K508" s="178"/>
      <c r="L508" s="160"/>
    </row>
    <row r="509" spans="10:12">
      <c r="J509" s="160"/>
      <c r="K509" s="178"/>
      <c r="L509" s="160"/>
    </row>
    <row r="510" spans="10:12">
      <c r="J510" s="160"/>
      <c r="K510" s="178"/>
      <c r="L510" s="160"/>
    </row>
    <row r="511" spans="10:12">
      <c r="J511" s="160"/>
      <c r="K511" s="178"/>
      <c r="L511" s="160"/>
    </row>
    <row r="512" spans="10:12">
      <c r="J512" s="160"/>
      <c r="K512" s="178"/>
      <c r="L512" s="160"/>
    </row>
    <row r="513" spans="10:12">
      <c r="J513" s="160"/>
      <c r="K513" s="178"/>
      <c r="L513" s="160"/>
    </row>
    <row r="514" spans="10:12">
      <c r="J514" s="160"/>
      <c r="K514" s="178"/>
      <c r="L514" s="160"/>
    </row>
    <row r="515" spans="10:12">
      <c r="J515" s="160"/>
      <c r="K515" s="178"/>
      <c r="L515" s="160"/>
    </row>
    <row r="516" spans="10:12">
      <c r="J516" s="160"/>
      <c r="K516" s="178"/>
      <c r="L516" s="160"/>
    </row>
    <row r="517" spans="10:12">
      <c r="J517" s="160"/>
      <c r="K517" s="178"/>
      <c r="L517" s="160"/>
    </row>
    <row r="518" spans="10:12">
      <c r="J518" s="160"/>
      <c r="K518" s="178"/>
      <c r="L518" s="160"/>
    </row>
    <row r="519" spans="10:12">
      <c r="J519" s="160"/>
      <c r="K519" s="178"/>
      <c r="L519" s="160"/>
    </row>
    <row r="520" spans="10:12">
      <c r="J520" s="160"/>
      <c r="K520" s="178"/>
      <c r="L520" s="160"/>
    </row>
    <row r="521" spans="10:12">
      <c r="J521" s="160"/>
      <c r="K521" s="178"/>
      <c r="L521" s="160"/>
    </row>
    <row r="522" spans="10:12">
      <c r="J522" s="160"/>
      <c r="K522" s="178"/>
      <c r="L522" s="160"/>
    </row>
    <row r="523" spans="10:12">
      <c r="J523" s="160"/>
      <c r="K523" s="178"/>
      <c r="L523" s="160"/>
    </row>
    <row r="524" spans="10:12">
      <c r="J524" s="160"/>
      <c r="K524" s="178"/>
      <c r="L524" s="160"/>
    </row>
    <row r="525" spans="10:12">
      <c r="J525" s="160"/>
      <c r="K525" s="178"/>
      <c r="L525" s="160"/>
    </row>
    <row r="526" spans="10:12">
      <c r="J526" s="160"/>
      <c r="K526" s="178"/>
      <c r="L526" s="160"/>
    </row>
    <row r="527" spans="10:12">
      <c r="J527" s="160"/>
      <c r="K527" s="178"/>
      <c r="L527" s="160"/>
    </row>
    <row r="528" spans="10:12">
      <c r="J528" s="160"/>
      <c r="K528" s="178"/>
      <c r="L528" s="160"/>
    </row>
    <row r="529" spans="10:12">
      <c r="J529" s="160"/>
      <c r="K529" s="178"/>
      <c r="L529" s="160"/>
    </row>
    <row r="530" spans="10:12">
      <c r="J530" s="160"/>
      <c r="K530" s="178"/>
      <c r="L530" s="160"/>
    </row>
    <row r="531" spans="10:12">
      <c r="J531" s="160"/>
      <c r="K531" s="178"/>
      <c r="L531" s="160"/>
    </row>
    <row r="532" spans="10:12">
      <c r="J532" s="160"/>
      <c r="K532" s="178"/>
      <c r="L532" s="160"/>
    </row>
    <row r="533" spans="10:12">
      <c r="J533" s="160"/>
      <c r="K533" s="178"/>
      <c r="L533" s="160"/>
    </row>
    <row r="534" spans="10:12">
      <c r="J534" s="160"/>
      <c r="K534" s="178"/>
      <c r="L534" s="160"/>
    </row>
    <row r="535" spans="10:12">
      <c r="J535" s="160"/>
      <c r="K535" s="178"/>
      <c r="L535" s="160"/>
    </row>
    <row r="536" spans="10:12">
      <c r="J536" s="160"/>
      <c r="K536" s="178"/>
      <c r="L536" s="160"/>
    </row>
    <row r="537" spans="10:12">
      <c r="J537" s="160"/>
      <c r="K537" s="178"/>
      <c r="L537" s="160"/>
    </row>
    <row r="538" spans="10:12">
      <c r="J538" s="160"/>
      <c r="K538" s="178"/>
      <c r="L538" s="160"/>
    </row>
    <row r="539" spans="10:12">
      <c r="J539" s="160"/>
      <c r="K539" s="178"/>
      <c r="L539" s="160"/>
    </row>
    <row r="540" spans="10:12">
      <c r="J540" s="160"/>
      <c r="K540" s="178"/>
      <c r="L540" s="160"/>
    </row>
    <row r="541" spans="10:12">
      <c r="J541" s="160"/>
      <c r="K541" s="178"/>
      <c r="L541" s="160"/>
    </row>
    <row r="542" spans="10:12">
      <c r="J542" s="160"/>
      <c r="K542" s="178"/>
      <c r="L542" s="160"/>
    </row>
    <row r="543" spans="10:12">
      <c r="J543" s="160"/>
      <c r="K543" s="178"/>
      <c r="L543" s="160"/>
    </row>
    <row r="544" spans="10:12">
      <c r="J544" s="160"/>
      <c r="K544" s="178"/>
      <c r="L544" s="160"/>
    </row>
    <row r="545" spans="10:12">
      <c r="J545" s="160"/>
      <c r="K545" s="178"/>
      <c r="L545" s="160"/>
    </row>
    <row r="546" spans="10:12">
      <c r="J546" s="160"/>
      <c r="K546" s="178"/>
      <c r="L546" s="160"/>
    </row>
    <row r="547" spans="10:12">
      <c r="J547" s="160"/>
      <c r="K547" s="178"/>
      <c r="L547" s="160"/>
    </row>
    <row r="548" spans="10:12">
      <c r="J548" s="160"/>
      <c r="K548" s="178"/>
      <c r="L548" s="160"/>
    </row>
    <row r="549" spans="10:12">
      <c r="J549" s="160"/>
      <c r="K549" s="178"/>
      <c r="L549" s="160"/>
    </row>
    <row r="550" spans="10:12">
      <c r="J550" s="160"/>
      <c r="K550" s="178"/>
      <c r="L550" s="160"/>
    </row>
    <row r="551" spans="10:12">
      <c r="J551" s="160"/>
      <c r="K551" s="178"/>
      <c r="L551" s="160"/>
    </row>
    <row r="552" spans="10:12">
      <c r="J552" s="160"/>
      <c r="K552" s="178"/>
      <c r="L552" s="160"/>
    </row>
    <row r="553" spans="10:12">
      <c r="J553" s="160"/>
      <c r="K553" s="178"/>
      <c r="L553" s="160"/>
    </row>
    <row r="554" spans="10:12">
      <c r="J554" s="160"/>
      <c r="K554" s="178"/>
      <c r="L554" s="160"/>
    </row>
    <row r="555" spans="10:12">
      <c r="J555" s="160"/>
      <c r="K555" s="178"/>
      <c r="L555" s="160"/>
    </row>
    <row r="556" spans="10:12">
      <c r="J556" s="160"/>
      <c r="K556" s="178"/>
      <c r="L556" s="160"/>
    </row>
    <row r="557" spans="10:12">
      <c r="J557" s="160"/>
      <c r="K557" s="178"/>
      <c r="L557" s="160"/>
    </row>
    <row r="558" spans="10:12">
      <c r="J558" s="160"/>
      <c r="K558" s="178"/>
      <c r="L558" s="160"/>
    </row>
    <row r="559" spans="10:12">
      <c r="J559" s="160"/>
      <c r="K559" s="178"/>
      <c r="L559" s="160"/>
    </row>
    <row r="560" spans="10:12">
      <c r="J560" s="160"/>
      <c r="K560" s="178"/>
      <c r="L560" s="160"/>
    </row>
    <row r="561" spans="10:12">
      <c r="J561" s="160"/>
      <c r="K561" s="178"/>
      <c r="L561" s="160"/>
    </row>
    <row r="562" spans="10:12">
      <c r="J562" s="160"/>
      <c r="K562" s="178"/>
      <c r="L562" s="160"/>
    </row>
    <row r="563" spans="10:12">
      <c r="J563" s="160"/>
      <c r="K563" s="178"/>
      <c r="L563" s="160"/>
    </row>
    <row r="564" spans="10:12">
      <c r="J564" s="160"/>
      <c r="K564" s="178"/>
      <c r="L564" s="160"/>
    </row>
    <row r="565" spans="10:12">
      <c r="J565" s="160"/>
      <c r="K565" s="178"/>
      <c r="L565" s="160"/>
    </row>
    <row r="566" spans="10:12">
      <c r="J566" s="160"/>
      <c r="K566" s="178"/>
      <c r="L566" s="160"/>
    </row>
    <row r="567" spans="10:12">
      <c r="J567" s="160"/>
      <c r="K567" s="178"/>
      <c r="L567" s="160"/>
    </row>
    <row r="568" spans="10:12">
      <c r="J568" s="160"/>
      <c r="K568" s="178"/>
      <c r="L568" s="160"/>
    </row>
    <row r="569" spans="10:12">
      <c r="J569" s="160"/>
      <c r="K569" s="178"/>
      <c r="L569" s="160"/>
    </row>
    <row r="570" spans="10:12">
      <c r="J570" s="160"/>
      <c r="K570" s="178"/>
      <c r="L570" s="160"/>
    </row>
    <row r="571" spans="10:12">
      <c r="J571" s="160"/>
      <c r="K571" s="178"/>
      <c r="L571" s="160"/>
    </row>
    <row r="572" spans="10:12">
      <c r="J572" s="160"/>
      <c r="K572" s="178"/>
      <c r="L572" s="160"/>
    </row>
    <row r="573" spans="10:12">
      <c r="J573" s="160"/>
      <c r="K573" s="178"/>
      <c r="L573" s="160"/>
    </row>
    <row r="574" spans="10:12">
      <c r="J574" s="160"/>
      <c r="K574" s="178"/>
      <c r="L574" s="160"/>
    </row>
    <row r="575" spans="10:12">
      <c r="J575" s="160"/>
      <c r="K575" s="178"/>
      <c r="L575" s="160"/>
    </row>
    <row r="576" spans="10:12">
      <c r="J576" s="160"/>
      <c r="K576" s="178"/>
      <c r="L576" s="160"/>
    </row>
    <row r="577" spans="10:12">
      <c r="J577" s="160"/>
      <c r="K577" s="178"/>
      <c r="L577" s="160"/>
    </row>
    <row r="578" spans="10:12">
      <c r="J578" s="160"/>
      <c r="K578" s="178"/>
      <c r="L578" s="160"/>
    </row>
    <row r="579" spans="10:12">
      <c r="J579" s="160"/>
      <c r="K579" s="178"/>
      <c r="L579" s="160"/>
    </row>
    <row r="580" spans="10:12">
      <c r="J580" s="160"/>
      <c r="K580" s="178"/>
      <c r="L580" s="160"/>
    </row>
    <row r="581" spans="10:12">
      <c r="J581" s="160"/>
      <c r="K581" s="178"/>
      <c r="L581" s="160"/>
    </row>
    <row r="582" spans="10:12">
      <c r="J582" s="160"/>
      <c r="K582" s="178"/>
      <c r="L582" s="160"/>
    </row>
    <row r="583" spans="10:12">
      <c r="J583" s="160"/>
      <c r="K583" s="178"/>
      <c r="L583" s="160"/>
    </row>
    <row r="584" spans="10:12">
      <c r="J584" s="160"/>
      <c r="K584" s="178"/>
      <c r="L584" s="160"/>
    </row>
    <row r="585" spans="10:12">
      <c r="J585" s="160"/>
      <c r="K585" s="178"/>
      <c r="L585" s="160"/>
    </row>
    <row r="586" spans="10:12">
      <c r="J586" s="160"/>
      <c r="K586" s="178"/>
      <c r="L586" s="160"/>
    </row>
    <row r="587" spans="10:12">
      <c r="J587" s="160"/>
      <c r="K587" s="178"/>
      <c r="L587" s="160"/>
    </row>
    <row r="588" spans="10:12">
      <c r="J588" s="160"/>
      <c r="K588" s="178"/>
      <c r="L588" s="160"/>
    </row>
    <row r="589" spans="10:12">
      <c r="J589" s="160"/>
      <c r="K589" s="178"/>
      <c r="L589" s="160"/>
    </row>
    <row r="590" spans="10:12">
      <c r="J590" s="160"/>
      <c r="K590" s="178"/>
      <c r="L590" s="160"/>
    </row>
    <row r="591" spans="10:12">
      <c r="J591" s="160"/>
      <c r="K591" s="178"/>
      <c r="L591" s="160"/>
    </row>
    <row r="592" spans="10:12">
      <c r="J592" s="160"/>
      <c r="K592" s="178"/>
      <c r="L592" s="160"/>
    </row>
    <row r="593" spans="10:12">
      <c r="J593" s="160"/>
      <c r="K593" s="178"/>
      <c r="L593" s="160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41"/>
  <sheetViews>
    <sheetView workbookViewId="0">
      <pane xSplit="1" topLeftCell="B1" activePane="topRight" state="frozen"/>
      <selection pane="topRight" activeCell="AA19" sqref="AA19"/>
    </sheetView>
  </sheetViews>
  <sheetFormatPr defaultRowHeight="14.4"/>
  <cols>
    <col min="1" max="1" width="9.44140625" customWidth="1"/>
    <col min="2" max="2" width="5.88671875" customWidth="1"/>
    <col min="3" max="3" width="5.44140625" customWidth="1"/>
    <col min="4" max="4" width="4.5546875" customWidth="1"/>
    <col min="5" max="5" width="6" customWidth="1"/>
    <col min="6" max="6" width="5.33203125" customWidth="1"/>
    <col min="7" max="7" width="5.44140625" customWidth="1"/>
    <col min="8" max="8" width="4.88671875" customWidth="1"/>
    <col min="9" max="9" width="6.5546875" customWidth="1"/>
    <col min="10" max="10" width="4.88671875" customWidth="1"/>
    <col min="11" max="11" width="6.109375"/>
    <col min="12" max="12" width="4.6640625" customWidth="1"/>
    <col min="13" max="13" width="5.88671875" customWidth="1"/>
    <col min="14" max="14" width="4.88671875" customWidth="1"/>
    <col min="15" max="15" width="5.5546875" customWidth="1"/>
    <col min="16" max="16" width="5.44140625" customWidth="1"/>
    <col min="17" max="17" width="6.44140625" customWidth="1"/>
    <col min="18" max="18" width="5.109375" customWidth="1"/>
    <col min="19" max="19" width="6.109375"/>
    <col min="20" max="20" width="3.5546875"/>
    <col min="21" max="21" width="6.33203125" customWidth="1"/>
    <col min="22" max="22" width="4.44140625" customWidth="1"/>
    <col min="23" max="23" width="6.109375"/>
    <col min="24" max="24" width="5.6640625" customWidth="1"/>
    <col min="25" max="25" width="5.88671875" customWidth="1"/>
    <col min="26" max="26" width="9.44140625"/>
    <col min="27" max="27" width="28.44140625"/>
    <col min="28" max="1025" width="8.33203125"/>
  </cols>
  <sheetData>
    <row r="1" spans="1:6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</row>
    <row r="2" spans="1:69" ht="12" customHeight="1">
      <c r="A2" t="s">
        <v>137</v>
      </c>
      <c r="Z2" s="8"/>
      <c r="AA2" s="14"/>
      <c r="AB2" s="14"/>
      <c r="AC2" s="20"/>
      <c r="AD2" s="15"/>
      <c r="AE2" s="15"/>
      <c r="AF2" s="15"/>
      <c r="AG2" s="15"/>
      <c r="AH2" s="15"/>
      <c r="AI2" s="15"/>
      <c r="AJ2" s="15"/>
      <c r="AK2" s="15"/>
      <c r="AL2" s="14"/>
      <c r="AM2" s="14"/>
      <c r="AN2" s="8"/>
      <c r="AO2" s="14"/>
      <c r="AP2" s="20"/>
      <c r="AQ2" s="14"/>
      <c r="AR2" s="14"/>
      <c r="AS2" s="20"/>
      <c r="AT2" s="8"/>
      <c r="AU2" s="20"/>
      <c r="AV2" s="14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15.75" customHeight="1">
      <c r="C3" t="s">
        <v>468</v>
      </c>
      <c r="G3" t="s">
        <v>138</v>
      </c>
      <c r="K3" t="s">
        <v>139</v>
      </c>
      <c r="Z3" s="8"/>
      <c r="AA3" s="14"/>
      <c r="AB3" s="14"/>
      <c r="AC3" s="20"/>
      <c r="AD3" s="15"/>
      <c r="AE3" s="15"/>
      <c r="AF3" s="15"/>
      <c r="AG3" s="15"/>
      <c r="AH3" s="15"/>
      <c r="AI3" s="15"/>
      <c r="AJ3" s="15"/>
      <c r="AK3" s="15"/>
      <c r="AL3" s="14"/>
      <c r="AM3" s="14"/>
      <c r="AN3" s="14"/>
      <c r="AO3" s="14"/>
      <c r="AP3" s="20"/>
      <c r="AQ3" s="14"/>
      <c r="AR3" s="14"/>
      <c r="AS3" s="20"/>
      <c r="AT3" s="8"/>
      <c r="AU3" s="20"/>
      <c r="AV3" s="14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ht="15" customHeight="1" thickBot="1">
      <c r="V4" t="s">
        <v>140</v>
      </c>
      <c r="Z4" s="8"/>
      <c r="AA4" s="20"/>
      <c r="AB4" s="20"/>
      <c r="AC4" s="20"/>
      <c r="AD4" s="15"/>
      <c r="AE4" s="15"/>
      <c r="AF4" s="15"/>
      <c r="AG4" s="15"/>
      <c r="AH4" s="15"/>
      <c r="AI4" s="15"/>
      <c r="AJ4" s="15"/>
      <c r="AK4" s="15"/>
      <c r="AL4" s="14"/>
      <c r="AM4" s="14"/>
      <c r="AN4" s="14"/>
      <c r="AO4" s="14"/>
      <c r="AP4" s="20"/>
      <c r="AQ4" s="20"/>
      <c r="AR4" s="20"/>
      <c r="AS4" s="20"/>
      <c r="AT4" s="8"/>
      <c r="AU4" s="20"/>
      <c r="AV4" s="14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12.75" customHeight="1">
      <c r="A5" s="102"/>
      <c r="B5" s="110" t="s">
        <v>141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69"/>
      <c r="Y5" s="50"/>
      <c r="Z5" s="8"/>
      <c r="AA5" s="14"/>
      <c r="AB5" s="20"/>
      <c r="AC5" s="20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20"/>
      <c r="AQ5" s="14"/>
      <c r="AR5" s="20"/>
      <c r="AS5" s="20"/>
      <c r="AT5" s="8"/>
      <c r="AU5" s="20"/>
      <c r="AV5" s="14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ht="14.25" customHeight="1" thickBot="1">
      <c r="A6" s="92" t="s">
        <v>142</v>
      </c>
      <c r="B6" s="84" t="s">
        <v>143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28"/>
      <c r="Y6" s="73"/>
      <c r="Z6" s="8"/>
      <c r="AA6" s="20"/>
      <c r="AB6" s="14"/>
      <c r="AC6" s="20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20"/>
      <c r="AQ6" s="20"/>
      <c r="AR6" s="14"/>
      <c r="AS6" s="20"/>
      <c r="AT6" s="8"/>
      <c r="AU6" s="20"/>
      <c r="AV6" s="14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69" ht="15" customHeight="1">
      <c r="A7" s="92"/>
      <c r="B7" s="112" t="s">
        <v>96</v>
      </c>
      <c r="C7" s="88"/>
      <c r="D7" s="112" t="s">
        <v>144</v>
      </c>
      <c r="E7" s="113"/>
      <c r="F7" s="60"/>
      <c r="G7" s="71"/>
      <c r="H7" s="60"/>
      <c r="I7" s="71"/>
      <c r="J7" s="60"/>
      <c r="K7" s="71"/>
      <c r="L7" s="60"/>
      <c r="M7" s="71"/>
      <c r="N7" s="60"/>
      <c r="O7" s="71"/>
      <c r="P7" s="87"/>
      <c r="Q7" s="50"/>
      <c r="R7" s="60"/>
      <c r="S7" s="71"/>
      <c r="T7" s="60"/>
      <c r="U7" s="71"/>
      <c r="V7" s="60"/>
      <c r="W7" s="71"/>
      <c r="X7" s="60"/>
      <c r="Y7" s="71"/>
      <c r="Z7" s="8"/>
      <c r="AA7" s="14"/>
      <c r="AB7" s="15"/>
      <c r="AC7" s="2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0"/>
      <c r="AQ7" s="20"/>
      <c r="AR7" s="15"/>
      <c r="AS7" s="20"/>
      <c r="AT7" s="14"/>
      <c r="AU7" s="20"/>
      <c r="AV7" s="14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>
      <c r="A8" s="92"/>
      <c r="B8" s="112" t="s">
        <v>145</v>
      </c>
      <c r="C8" s="88"/>
      <c r="D8" s="112" t="s">
        <v>146</v>
      </c>
      <c r="E8" s="113"/>
      <c r="F8" s="60"/>
      <c r="G8" s="71"/>
      <c r="H8" s="60"/>
      <c r="I8" s="71"/>
      <c r="J8" s="60"/>
      <c r="K8" s="71"/>
      <c r="L8" s="60" t="s">
        <v>147</v>
      </c>
      <c r="M8" s="71"/>
      <c r="N8" s="60" t="s">
        <v>147</v>
      </c>
      <c r="O8" s="71"/>
      <c r="P8" s="60"/>
      <c r="Q8" s="71"/>
      <c r="R8" s="60" t="s">
        <v>148</v>
      </c>
      <c r="S8" s="71"/>
      <c r="T8" s="60" t="s">
        <v>149</v>
      </c>
      <c r="U8" s="71"/>
      <c r="V8" s="60" t="s">
        <v>93</v>
      </c>
      <c r="W8" s="71"/>
      <c r="X8" s="60" t="s">
        <v>115</v>
      </c>
      <c r="Y8" s="71"/>
      <c r="Z8" s="8"/>
      <c r="AA8" s="14"/>
      <c r="AB8" s="20"/>
      <c r="AC8" s="20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20"/>
      <c r="AQ8" s="20"/>
      <c r="AR8" s="20"/>
      <c r="AS8" s="8"/>
      <c r="AT8" s="65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ht="15" thickBot="1">
      <c r="A9" s="92"/>
      <c r="B9" s="114" t="s">
        <v>96</v>
      </c>
      <c r="C9" s="115"/>
      <c r="D9" s="114" t="s">
        <v>145</v>
      </c>
      <c r="E9" s="116"/>
      <c r="F9" s="54" t="s">
        <v>109</v>
      </c>
      <c r="G9" s="73"/>
      <c r="H9" s="54" t="s">
        <v>112</v>
      </c>
      <c r="I9" s="73"/>
      <c r="J9" s="54" t="s">
        <v>66</v>
      </c>
      <c r="K9" s="73"/>
      <c r="L9" s="54" t="s">
        <v>150</v>
      </c>
      <c r="M9" s="73"/>
      <c r="N9" s="97" t="s">
        <v>151</v>
      </c>
      <c r="O9" s="73"/>
      <c r="P9" s="54" t="s">
        <v>83</v>
      </c>
      <c r="Q9" s="73"/>
      <c r="R9" s="54" t="s">
        <v>152</v>
      </c>
      <c r="S9" s="73"/>
      <c r="T9" s="54" t="s">
        <v>153</v>
      </c>
      <c r="U9" s="73"/>
      <c r="V9" s="54" t="s">
        <v>154</v>
      </c>
      <c r="W9" s="73"/>
      <c r="X9" s="97" t="s">
        <v>155</v>
      </c>
      <c r="Y9" s="73"/>
      <c r="Z9" s="8"/>
      <c r="AA9" s="14"/>
      <c r="AB9" s="20"/>
      <c r="AC9" s="2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20"/>
      <c r="AQ9" s="117"/>
      <c r="AR9" s="20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ht="15" thickBot="1">
      <c r="A10" s="94"/>
      <c r="B10" s="1194" t="s">
        <v>156</v>
      </c>
      <c r="C10" s="1195" t="s">
        <v>58</v>
      </c>
      <c r="D10" s="1194" t="s">
        <v>156</v>
      </c>
      <c r="E10" s="1195" t="s">
        <v>58</v>
      </c>
      <c r="F10" s="1194" t="s">
        <v>156</v>
      </c>
      <c r="G10" s="1195" t="s">
        <v>58</v>
      </c>
      <c r="H10" s="1194" t="s">
        <v>156</v>
      </c>
      <c r="I10" s="1195" t="s">
        <v>58</v>
      </c>
      <c r="J10" s="1194" t="s">
        <v>156</v>
      </c>
      <c r="K10" s="1195" t="s">
        <v>58</v>
      </c>
      <c r="L10" s="1194" t="s">
        <v>156</v>
      </c>
      <c r="M10" s="1195" t="s">
        <v>58</v>
      </c>
      <c r="N10" s="1194" t="s">
        <v>156</v>
      </c>
      <c r="O10" s="1195" t="s">
        <v>58</v>
      </c>
      <c r="P10" s="1194" t="s">
        <v>156</v>
      </c>
      <c r="Q10" s="1195" t="s">
        <v>58</v>
      </c>
      <c r="R10" s="1196" t="s">
        <v>156</v>
      </c>
      <c r="S10" s="1197" t="s">
        <v>58</v>
      </c>
      <c r="T10" s="1194" t="s">
        <v>156</v>
      </c>
      <c r="U10" s="1195" t="s">
        <v>58</v>
      </c>
      <c r="V10" s="1194" t="s">
        <v>156</v>
      </c>
      <c r="W10" s="1195" t="s">
        <v>58</v>
      </c>
      <c r="X10" s="1194" t="s">
        <v>156</v>
      </c>
      <c r="Y10" s="1197" t="s">
        <v>58</v>
      </c>
      <c r="Z10" s="8"/>
      <c r="AA10" s="14"/>
      <c r="AB10" s="20"/>
      <c r="AC10" s="2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20"/>
      <c r="AQ10" s="117"/>
      <c r="AR10" s="20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>
      <c r="A11" s="901"/>
      <c r="B11" s="901"/>
      <c r="C11" s="1198">
        <v>1</v>
      </c>
      <c r="D11" s="901"/>
      <c r="E11" s="1198">
        <v>1</v>
      </c>
      <c r="F11" s="901"/>
      <c r="G11" s="1198">
        <v>1</v>
      </c>
      <c r="H11" s="901"/>
      <c r="I11" s="1198">
        <v>1</v>
      </c>
      <c r="J11" s="901"/>
      <c r="K11" s="1198">
        <v>1</v>
      </c>
      <c r="L11" s="901"/>
      <c r="M11" s="1198">
        <v>1</v>
      </c>
      <c r="N11" s="901"/>
      <c r="O11" s="1198">
        <v>1</v>
      </c>
      <c r="P11" s="901"/>
      <c r="Q11" s="1198">
        <v>1</v>
      </c>
      <c r="R11" s="1198"/>
      <c r="S11" s="1198">
        <v>1</v>
      </c>
      <c r="T11" s="901"/>
      <c r="U11" s="1198">
        <v>1</v>
      </c>
      <c r="V11" s="901"/>
      <c r="W11" s="1198">
        <v>1</v>
      </c>
      <c r="X11" s="901"/>
      <c r="Y11" s="1198">
        <v>1</v>
      </c>
      <c r="Z11" s="8"/>
      <c r="AA11" s="14"/>
      <c r="AB11" s="20"/>
      <c r="AC11" s="2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0"/>
      <c r="AQ11" s="117"/>
      <c r="AR11" s="20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>
      <c r="A12" s="777"/>
      <c r="B12" s="901"/>
      <c r="C12" s="1198">
        <v>1</v>
      </c>
      <c r="D12" s="777"/>
      <c r="E12" s="1198">
        <v>1</v>
      </c>
      <c r="F12" s="777"/>
      <c r="G12" s="1198">
        <v>1</v>
      </c>
      <c r="H12" s="777"/>
      <c r="I12" s="1198">
        <v>1</v>
      </c>
      <c r="J12" s="777"/>
      <c r="K12" s="1198">
        <v>1</v>
      </c>
      <c r="L12" s="777"/>
      <c r="M12" s="1198">
        <v>1</v>
      </c>
      <c r="N12" s="777"/>
      <c r="O12" s="1198">
        <v>1</v>
      </c>
      <c r="P12" s="777"/>
      <c r="Q12" s="1198">
        <v>1</v>
      </c>
      <c r="R12" s="1198"/>
      <c r="S12" s="1198">
        <v>1</v>
      </c>
      <c r="T12" s="777"/>
      <c r="U12" s="1198">
        <v>1</v>
      </c>
      <c r="V12" s="777"/>
      <c r="W12" s="1198">
        <v>1</v>
      </c>
      <c r="X12" s="777"/>
      <c r="Y12" s="1198">
        <v>1</v>
      </c>
      <c r="Z12" s="8"/>
      <c r="AA12" s="14"/>
      <c r="AB12" s="20"/>
      <c r="AC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20"/>
      <c r="AQ12" s="117"/>
      <c r="AR12" s="20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>
      <c r="C13" s="5"/>
      <c r="Z13" s="8"/>
      <c r="AA13" s="14"/>
      <c r="AB13" s="20"/>
      <c r="AC13" s="20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20"/>
      <c r="AQ13" s="117"/>
      <c r="AR13" s="20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>
      <c r="Z14" s="8"/>
      <c r="AA14" s="14"/>
      <c r="AB14" s="20"/>
      <c r="AC14" s="20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20"/>
      <c r="AQ14" s="117"/>
      <c r="AR14" s="20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>
      <c r="Z15" s="8"/>
      <c r="AA15" s="14"/>
      <c r="AB15" s="20"/>
      <c r="AC15" s="20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20"/>
      <c r="AQ15" s="117"/>
      <c r="AR15" s="20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ht="15" thickBot="1">
      <c r="T16" t="s">
        <v>157</v>
      </c>
      <c r="Z16" s="8"/>
      <c r="AA16" s="14"/>
      <c r="AB16" s="20"/>
      <c r="AC16" s="20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20"/>
      <c r="AQ16" s="117"/>
      <c r="AR16" s="20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5.6">
      <c r="A17" s="102"/>
      <c r="B17" s="118" t="s">
        <v>141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50"/>
      <c r="Z17" s="8"/>
      <c r="AA17" s="14"/>
      <c r="AB17" s="20"/>
      <c r="AC17" s="20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20"/>
      <c r="AQ17" s="117"/>
      <c r="AR17" s="20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ht="15" thickBot="1">
      <c r="A18" s="92" t="s">
        <v>142</v>
      </c>
      <c r="B18" s="54" t="s">
        <v>143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73"/>
      <c r="Z18" s="8"/>
      <c r="AA18" s="14"/>
      <c r="AB18" s="20"/>
      <c r="AC18" s="20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20"/>
      <c r="AQ18" s="117"/>
      <c r="AR18" s="20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>
      <c r="A19" s="60"/>
      <c r="B19" s="119"/>
      <c r="C19" s="93"/>
      <c r="D19" s="927"/>
      <c r="E19" s="927"/>
      <c r="F19" s="87"/>
      <c r="G19" s="50"/>
      <c r="I19" s="71"/>
      <c r="J19" s="60"/>
      <c r="K19" s="71"/>
      <c r="L19" s="60"/>
      <c r="M19" s="71"/>
      <c r="N19" s="60"/>
      <c r="O19" s="71"/>
      <c r="P19" s="87"/>
      <c r="Q19" s="50"/>
      <c r="R19" s="60"/>
      <c r="S19" s="71"/>
      <c r="T19" s="60"/>
      <c r="U19" s="71"/>
      <c r="V19" s="60"/>
      <c r="W19" s="71"/>
      <c r="X19" s="60"/>
      <c r="Y19" s="71"/>
      <c r="Z19" s="8"/>
      <c r="AA19" s="14"/>
      <c r="AB19" s="20"/>
      <c r="AC19" s="20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20"/>
      <c r="AQ19" s="117"/>
      <c r="AR19" s="20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15.6">
      <c r="A20" s="60"/>
      <c r="B20" s="120" t="s">
        <v>90</v>
      </c>
      <c r="C20" s="88"/>
      <c r="D20" t="s">
        <v>91</v>
      </c>
      <c r="E20" s="927"/>
      <c r="F20" s="112" t="s">
        <v>158</v>
      </c>
      <c r="G20" s="71"/>
      <c r="H20" t="s">
        <v>159</v>
      </c>
      <c r="I20" s="71"/>
      <c r="J20" s="60" t="s">
        <v>116</v>
      </c>
      <c r="K20" s="71"/>
      <c r="L20" s="60" t="s">
        <v>116</v>
      </c>
      <c r="M20" s="71"/>
      <c r="N20" s="60" t="s">
        <v>84</v>
      </c>
      <c r="O20" s="71"/>
      <c r="P20" s="60" t="s">
        <v>160</v>
      </c>
      <c r="Q20" s="71"/>
      <c r="R20" s="60" t="s">
        <v>63</v>
      </c>
      <c r="S20" s="71"/>
      <c r="T20" s="96" t="s">
        <v>161</v>
      </c>
      <c r="U20" s="71"/>
      <c r="V20" s="60" t="s">
        <v>69</v>
      </c>
      <c r="W20" s="71"/>
      <c r="X20" s="60" t="s">
        <v>162</v>
      </c>
      <c r="Y20" s="71"/>
      <c r="Z20" s="8"/>
      <c r="AA20" s="14"/>
      <c r="AB20" s="20"/>
      <c r="AC20" s="20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20"/>
      <c r="AQ20" s="117"/>
      <c r="AR20" s="20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15" customHeight="1" thickBot="1">
      <c r="A21" s="60"/>
      <c r="B21" s="121"/>
      <c r="C21" s="115"/>
      <c r="D21" s="28"/>
      <c r="E21" s="122"/>
      <c r="F21" s="114"/>
      <c r="G21" s="73"/>
      <c r="H21" s="28"/>
      <c r="I21" s="73"/>
      <c r="J21" s="54" t="s">
        <v>163</v>
      </c>
      <c r="K21" s="73"/>
      <c r="L21" s="114" t="s">
        <v>164</v>
      </c>
      <c r="M21" s="73"/>
      <c r="N21" s="97" t="s">
        <v>165</v>
      </c>
      <c r="O21" s="73"/>
      <c r="P21" s="54"/>
      <c r="Q21" s="73"/>
      <c r="R21" s="54"/>
      <c r="S21" s="73"/>
      <c r="T21" s="54" t="s">
        <v>153</v>
      </c>
      <c r="U21" s="73"/>
      <c r="V21" s="54"/>
      <c r="W21" s="73"/>
      <c r="X21" s="54" t="s">
        <v>166</v>
      </c>
      <c r="Y21" s="73"/>
      <c r="Z21" s="8"/>
      <c r="AA21" s="14"/>
      <c r="AB21" s="20"/>
      <c r="AC21" s="20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20"/>
      <c r="AQ21" s="117"/>
      <c r="AR21" s="20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15.75" customHeight="1" thickBot="1">
      <c r="A22" s="94"/>
      <c r="B22" s="1194" t="s">
        <v>156</v>
      </c>
      <c r="C22" s="1195" t="s">
        <v>58</v>
      </c>
      <c r="D22" s="1194" t="s">
        <v>156</v>
      </c>
      <c r="E22" s="1195" t="s">
        <v>58</v>
      </c>
      <c r="F22" s="109" t="s">
        <v>156</v>
      </c>
      <c r="G22" s="1199" t="s">
        <v>58</v>
      </c>
      <c r="H22" s="1194" t="s">
        <v>156</v>
      </c>
      <c r="I22" s="1195" t="s">
        <v>58</v>
      </c>
      <c r="J22" s="1194" t="s">
        <v>156</v>
      </c>
      <c r="K22" s="1195" t="s">
        <v>58</v>
      </c>
      <c r="L22" s="34" t="s">
        <v>156</v>
      </c>
      <c r="M22" s="1200" t="s">
        <v>58</v>
      </c>
      <c r="N22" s="1194" t="s">
        <v>156</v>
      </c>
      <c r="O22" s="1195" t="s">
        <v>58</v>
      </c>
      <c r="P22" s="1194" t="s">
        <v>156</v>
      </c>
      <c r="Q22" s="1195" t="s">
        <v>58</v>
      </c>
      <c r="R22" s="1201" t="s">
        <v>156</v>
      </c>
      <c r="S22" s="1195" t="s">
        <v>58</v>
      </c>
      <c r="T22" s="1194" t="s">
        <v>156</v>
      </c>
      <c r="U22" s="1195" t="s">
        <v>58</v>
      </c>
      <c r="V22" s="1194" t="s">
        <v>156</v>
      </c>
      <c r="W22" s="1195" t="s">
        <v>58</v>
      </c>
      <c r="X22" s="1194" t="s">
        <v>156</v>
      </c>
      <c r="Y22" s="1197" t="s">
        <v>58</v>
      </c>
      <c r="Z22" s="8"/>
      <c r="AA22" s="14"/>
      <c r="AB22" s="20"/>
      <c r="AC22" s="20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20"/>
      <c r="AQ22" s="117"/>
      <c r="AR22" s="20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A23" s="901"/>
      <c r="B23" s="901"/>
      <c r="C23" s="1198">
        <v>1</v>
      </c>
      <c r="D23" s="901"/>
      <c r="E23" s="1198">
        <v>1</v>
      </c>
      <c r="F23" s="901"/>
      <c r="G23" s="1198">
        <v>1.01</v>
      </c>
      <c r="H23" s="901"/>
      <c r="I23" s="1198">
        <v>1</v>
      </c>
      <c r="J23" s="901"/>
      <c r="K23" s="1198">
        <v>1</v>
      </c>
      <c r="L23" s="901"/>
      <c r="M23" s="1198">
        <v>1</v>
      </c>
      <c r="N23" s="901">
        <v>15.8</v>
      </c>
      <c r="O23" s="1198">
        <v>1.01</v>
      </c>
      <c r="P23" s="901"/>
      <c r="Q23" s="1198">
        <v>1.01</v>
      </c>
      <c r="R23" s="901"/>
      <c r="S23" s="1198">
        <v>1</v>
      </c>
      <c r="T23" s="901"/>
      <c r="U23" s="1198">
        <v>1</v>
      </c>
      <c r="V23" s="901"/>
      <c r="W23" s="1198">
        <v>1</v>
      </c>
      <c r="X23" s="901"/>
      <c r="Y23" s="1198">
        <v>1</v>
      </c>
      <c r="Z23" s="8"/>
      <c r="AA23" s="14"/>
      <c r="AB23" s="20"/>
      <c r="AC23" s="20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20"/>
      <c r="AQ23" s="117"/>
      <c r="AR23" s="20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>
      <c r="A24" s="777"/>
      <c r="B24" s="901"/>
      <c r="C24" s="1198">
        <v>1</v>
      </c>
      <c r="D24" s="777"/>
      <c r="E24" s="1198">
        <v>1</v>
      </c>
      <c r="F24" s="777"/>
      <c r="G24" s="1202">
        <v>1.01</v>
      </c>
      <c r="H24" s="777"/>
      <c r="I24" s="1198">
        <v>1</v>
      </c>
      <c r="J24" s="777"/>
      <c r="K24" s="1198">
        <v>1</v>
      </c>
      <c r="L24" s="777"/>
      <c r="M24" s="1198">
        <v>1</v>
      </c>
      <c r="N24" s="777">
        <v>15.8</v>
      </c>
      <c r="O24" s="1202">
        <v>1.01</v>
      </c>
      <c r="P24" s="777"/>
      <c r="Q24" s="1202">
        <v>1.01</v>
      </c>
      <c r="R24" s="777"/>
      <c r="S24" s="1198">
        <v>1</v>
      </c>
      <c r="T24" s="777"/>
      <c r="U24" s="1198">
        <v>1</v>
      </c>
      <c r="V24" s="777"/>
      <c r="W24" s="1198">
        <v>1</v>
      </c>
      <c r="X24" s="777"/>
      <c r="Y24" s="1198">
        <v>1</v>
      </c>
      <c r="Z24" s="8"/>
      <c r="AA24" s="14"/>
      <c r="AB24" s="20"/>
      <c r="AC24" s="20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20"/>
      <c r="AQ24" s="117"/>
      <c r="AR24" s="20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>
      <c r="Z25" s="8"/>
      <c r="AA25" s="14"/>
      <c r="AB25" s="20"/>
      <c r="AC25" s="20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20"/>
      <c r="AQ25" s="117"/>
      <c r="AR25" s="20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"/>
      <c r="AB26" s="20"/>
      <c r="AC26" s="12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23"/>
      <c r="AQ26" s="117"/>
      <c r="AR26" s="20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>
      <c r="AA27" s="14"/>
      <c r="AB27" s="20"/>
      <c r="AC27" s="12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23"/>
      <c r="AQ27" s="117"/>
      <c r="AR27" s="2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>
      <c r="AA28" s="14"/>
      <c r="AB28" s="20"/>
      <c r="AC28" s="12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23"/>
      <c r="AQ28" s="117"/>
      <c r="AR28" s="20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>
      <c r="AA29" s="14"/>
      <c r="AB29" s="20"/>
      <c r="AC29" s="20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20"/>
      <c r="AQ29" s="117"/>
      <c r="AR29" s="20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>
      <c r="AA30" s="14"/>
      <c r="AB30" s="20"/>
      <c r="AC30" s="124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23"/>
      <c r="AQ30" s="117"/>
      <c r="AR30" s="20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>
      <c r="AA31" s="14"/>
      <c r="AB31" s="20"/>
      <c r="AC31" s="20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20"/>
      <c r="AQ31" s="117"/>
      <c r="AR31" s="20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2.75" customHeight="1">
      <c r="AA32" s="14"/>
      <c r="AB32" s="20"/>
      <c r="AC32" s="20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20"/>
      <c r="AQ32" s="117"/>
      <c r="AR32" s="20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>
      <c r="AA33" s="14"/>
      <c r="AB33" s="20"/>
      <c r="AC33" s="20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20"/>
      <c r="AQ33" s="117"/>
      <c r="AR33" s="20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AA34" s="14"/>
      <c r="AB34" s="20"/>
      <c r="AC34" s="20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20"/>
      <c r="AQ34" s="117"/>
      <c r="AR34" s="20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4.25" customHeight="1">
      <c r="AA35" s="14"/>
      <c r="AB35" s="20"/>
      <c r="AC35" s="20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20"/>
      <c r="AQ35" s="117"/>
      <c r="AR35" s="20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ht="15.75" customHeight="1">
      <c r="AA36" s="14"/>
      <c r="AB36" s="20"/>
      <c r="AC36" s="20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25"/>
      <c r="AP36" s="123"/>
      <c r="AQ36" s="117"/>
      <c r="AR36" s="20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ht="15.75" customHeight="1">
      <c r="AA37" s="14"/>
      <c r="AB37" s="20"/>
      <c r="AC37" s="20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25"/>
      <c r="AP37" s="123"/>
      <c r="AQ37" s="117"/>
      <c r="AR37" s="20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1:69" ht="15" customHeight="1">
      <c r="AA38" s="14"/>
      <c r="AB38" s="20"/>
      <c r="AC38" s="20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23"/>
      <c r="AQ38" s="117"/>
      <c r="AR38" s="20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ht="14.25" customHeight="1">
      <c r="AA39" s="14"/>
      <c r="AB39" s="20"/>
      <c r="AC39" s="20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23"/>
      <c r="AQ39" s="117"/>
      <c r="AR39" s="20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A40" t="s">
        <v>167</v>
      </c>
      <c r="D40" t="s">
        <v>168</v>
      </c>
      <c r="H40" t="s">
        <v>169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A41" t="s">
        <v>170</v>
      </c>
      <c r="B41" t="s">
        <v>171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ЗАВТРАКИ меню  12-18л.</vt:lpstr>
      <vt:lpstr>ЗАВТРАК раскладка 12-18л</vt:lpstr>
      <vt:lpstr>ЗАВТРАК  ведомость 12-18л.</vt:lpstr>
      <vt:lpstr>ОБЕД меню  12-18л. </vt:lpstr>
      <vt:lpstr>ОБЕД раскладка 12-18л</vt:lpstr>
      <vt:lpstr>ОБЕД  ведомость 12-18л.</vt:lpstr>
      <vt:lpstr>КОМПАНОВКА</vt:lpstr>
      <vt:lpstr>выполн нат норм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115</cp:revision>
  <cp:lastPrinted>2021-01-09T09:24:02Z</cp:lastPrinted>
  <dcterms:created xsi:type="dcterms:W3CDTF">2006-09-28T05:33:49Z</dcterms:created>
  <dcterms:modified xsi:type="dcterms:W3CDTF">2022-08-20T20:01:19Z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